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 firstSheet="9" activeTab="11"/>
  </bookViews>
  <sheets>
    <sheet name="supplementary table 1" sheetId="12" r:id="rId1"/>
    <sheet name="Supplementary Table 2" sheetId="1" r:id="rId2"/>
    <sheet name="Supplementary Table 3" sheetId="2" r:id="rId3"/>
    <sheet name="Supplementary Table 4" sheetId="3" r:id="rId4"/>
    <sheet name="Supplementary Table 5" sheetId="4" r:id="rId5"/>
    <sheet name="Supplementary Table 6" sheetId="5" r:id="rId6"/>
    <sheet name="Supplementary Table 7" sheetId="6" r:id="rId7"/>
    <sheet name="Supplementary table 8" sheetId="7" r:id="rId8"/>
    <sheet name="supplementary table 9" sheetId="8" r:id="rId9"/>
    <sheet name="supplementary table 10" sheetId="9" r:id="rId10"/>
    <sheet name="supplementary table 11" sheetId="10" r:id="rId11"/>
    <sheet name="supplementary table 12" sheetId="11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tc={787D345B-9EC7-48C9-88E4-FB78980CD0B6}</author>
  </authors>
  <commentList>
    <comment ref="C2" authorId="0">
      <text>
        <r>
          <rPr>
            <sz val="10"/>
            <rFont val="宋体"/>
            <charset val="134"/>
          </rPr>
          <t>[线程批注]
你的Excel版本可读取此线程批注; 但如果在更新版本的Excel中打开文件，则对批注所作的任何改动都将被删除。了解详细信息: https://go.microsoft.com/fwlink/?linkid=870924
注释:
    Please label this ‘supplementary table 4
答复:
    Thank you for your suggestions. We have ordered the supplementary tables according to the importance of the articles and named this table as Supplementary Table 1.</t>
        </r>
      </text>
    </comment>
  </commentList>
</comments>
</file>

<file path=xl/comments2.xml><?xml version="1.0" encoding="utf-8"?>
<comments xmlns="http://schemas.openxmlformats.org/spreadsheetml/2006/main">
  <authors>
    <author>tc={71591DDA-4B00-481F-B316-D4F18BA3A54D}</author>
  </authors>
  <commentList>
    <comment ref="A5" authorId="0">
      <text>
        <r>
          <rPr>
            <sz val="10"/>
            <rFont val="宋体"/>
            <charset val="134"/>
          </rPr>
          <t>[线程批注]
你的Excel版本可读取此线程批注; 但如果在更新版本的Excel中打开文件，则对批注所作的任何改动都将被删除。了解详细信息: https://go.microsoft.com/fwlink/?linkid=870924
注释:
    Please label these individual tables as Supplementary table 1 a - 1f
答复:
    Thank you for your suggestions. We have ordered the supplementary tables according to the importance of the articles and named this table as Supplementary Table 2a-f.</t>
        </r>
      </text>
    </comment>
  </commentList>
</comments>
</file>

<file path=xl/comments3.xml><?xml version="1.0" encoding="utf-8"?>
<comments xmlns="http://schemas.openxmlformats.org/spreadsheetml/2006/main">
  <authors>
    <author>tc={214E01A8-8D0B-4AFE-9D17-168DD5F4BB5C}</author>
  </authors>
  <commentList>
    <comment ref="L20" authorId="0">
      <text>
        <r>
          <rPr>
            <sz val="10"/>
            <rFont val="宋体"/>
            <charset val="134"/>
          </rPr>
          <t>[线程批注]
你的Excel版本可读取此线程批注; 但如果在更新版本的Excel中打开文件，则对批注所作的任何改动都将被删除。了解详细信息: https://go.microsoft.com/fwlink/?linkid=870924
注释:
    Please label these tables as ‘supplementary table 2 a, 2b, 2c’
答复:
    Thank you for your suggestions. We have ordered the supplementary tables according to the importance of the articles and named this table as Supplementary Table 3a,3b,3c.</t>
        </r>
      </text>
    </comment>
  </commentList>
</comments>
</file>

<file path=xl/comments4.xml><?xml version="1.0" encoding="utf-8"?>
<comments xmlns="http://schemas.openxmlformats.org/spreadsheetml/2006/main">
  <authors>
    <author>author</author>
    <author>tc={9497666F-F983-41D9-9449-35AEEECB08BC}</author>
  </authors>
  <commentList>
    <comment ref="G2" authorId="0">
      <text>
        <r>
          <rPr>
            <b/>
            <sz val="9"/>
            <rFont val="宋体"/>
            <charset val="134"/>
          </rPr>
          <t>author:</t>
        </r>
        <r>
          <rPr>
            <sz val="9"/>
            <rFont val="宋体"/>
            <charset val="134"/>
          </rPr>
          <t xml:space="preserve">
</t>
        </r>
      </text>
    </comment>
    <comment ref="B5" authorId="1">
      <text>
        <r>
          <rPr>
            <sz val="10"/>
            <rFont val="宋体"/>
            <charset val="134"/>
          </rPr>
          <t>[线程批注]
你的Excel版本可读取此线程批注; 但如果在更新版本的Excel中打开文件，则对批注所作的任何改动都将被删除。了解详细信息: https://go.microsoft.com/fwlink/?linkid=870924
注释:
    Please label this table as ‘supplementary table 3’
答复:
    Thank you for your suggestions. We have ordered the supplementary tables according to the importance of the articles and named this table as Supplementary Table 4a-4f.</t>
        </r>
      </text>
    </comment>
  </commentList>
</comments>
</file>

<file path=xl/comments5.xml><?xml version="1.0" encoding="utf-8"?>
<comments xmlns="http://schemas.openxmlformats.org/spreadsheetml/2006/main">
  <authors>
    <author>tc={6A14AF6B-0E4B-40B7-AC38-CC6705983066}</author>
  </authors>
  <commentList>
    <comment ref="C6" authorId="0">
      <text>
        <r>
          <rPr>
            <sz val="10"/>
            <rFont val="宋体"/>
            <charset val="134"/>
          </rPr>
          <t>[线程批注]
你的Excel版本可读取此线程批注; 但如果在更新版本的Excel中打开文件，则对批注所作的任何改动都将被删除。了解详细信息: https://go.microsoft.com/fwlink/?linkid=870924
注释:
    Please label these supplementary table 5a, b, and c.
答复:
    Thank you for your suggestions. We have ordered the supplementary tables according to the importance of the articles and named this table as Supplementary Table 5a,5b,5c.</t>
        </r>
      </text>
    </comment>
  </commentList>
</comments>
</file>

<file path=xl/comments6.xml><?xml version="1.0" encoding="utf-8"?>
<comments xmlns="http://schemas.openxmlformats.org/spreadsheetml/2006/main">
  <authors>
    <author>tc={15932C31-390B-42AB-BA4E-F0BF1D86483C}</author>
  </authors>
  <commentList>
    <comment ref="B4" authorId="0">
      <text>
        <r>
          <rPr>
            <sz val="10"/>
            <rFont val="宋体"/>
            <charset val="134"/>
          </rPr>
          <t>[线程批注]
你的Excel版本可读取此线程批注; 但如果在更新版本的Excel中打开文件，则对批注所作的任何改动都将被删除。了解详细信息: https://go.microsoft.com/fwlink/?linkid=870924
注释:
    Please note that all figures must be in English. Please also relabel the figure as supplementary figure 1.
Please label the tables as ‘supplementary tables 6a - f
答复:
    Thank you for your suggestions. We have removed the figure with Chinese characters, which was due to the fact that it was a dosage plot from the original data and had no obvious relevance to the conclusions of this study. We have named this table Supplementary Table 6a-f.</t>
        </r>
      </text>
    </comment>
  </commentList>
</comments>
</file>

<file path=xl/comments7.xml><?xml version="1.0" encoding="utf-8"?>
<comments xmlns="http://schemas.openxmlformats.org/spreadsheetml/2006/main">
  <authors>
    <author>tc={743D3AEC-EC96-4BCC-A11B-D43193B44F5D}</author>
  </authors>
  <commentList>
    <comment ref="D6" authorId="0">
      <text>
        <r>
          <rPr>
            <sz val="10"/>
            <rFont val="宋体"/>
            <charset val="134"/>
          </rPr>
          <t>[线程批注]
你的Excel版本可读取此线程批注; 但如果在更新版本的Excel中打开文件，则对批注所作的任何改动都将被删除。了解详细信息: https://go.microsoft.com/fwlink/?linkid=870924
注释:
    Please relabel these tables as supplementary tables 7a-d. 
Please ensure all axis titles for the figure are in English. 
Please relabel the figure as supplementary figure 2. 
答复:
    Thank you for your suggestions. We have removed the figure with Chinese characters, which was due to the fact that it was a dosage plot from the original data and had no obvious relevance to the conclusions of this study. We have named this table Supplementary Table 7a-7d.</t>
        </r>
      </text>
    </comment>
  </commentList>
</comments>
</file>

<file path=xl/sharedStrings.xml><?xml version="1.0" encoding="utf-8"?>
<sst xmlns="http://schemas.openxmlformats.org/spreadsheetml/2006/main" count="885" uniqueCount="174">
  <si>
    <t>supplementary table 1</t>
  </si>
  <si>
    <t xml:space="preserve"> OARSI scoring criteria (Articular cartilage)</t>
  </si>
  <si>
    <t xml:space="preserve">Category  </t>
  </si>
  <si>
    <t>Score</t>
  </si>
  <si>
    <t>Structure</t>
  </si>
  <si>
    <t>Normal</t>
  </si>
  <si>
    <t>Very Minimal Degeneration:proteoglycan loss without structural changes</t>
  </si>
  <si>
    <t>Minimal Degeneration: Small surface to subsurface fibrillations without major loss of chondrocytes or cartilage matrix, may have small focal area of chondrocyte loss extending partial thickness over less than 5% of total surface</t>
  </si>
  <si>
    <t>Mild Degeneration: Vertical clefts down to the layer immediately below the superficial layer with few extending deeper and some loss of surface matrix, or focal areas of chondrocyte/proteoglycan loss with good collagen preservation extending partial thickness over 5 to 10% of the surface</t>
  </si>
  <si>
    <t>Moderate Degeneration: Vertical clefts/erosion to the calcified cartilage extending over &lt;25% of the articular surface, or focal areas of chondrocyte/proteoglycan loss with some collagen preservation extending full thickness over 10 to 24% of the surface</t>
  </si>
  <si>
    <t>Marked Degeneration: Vertical clefts/erosion to the calcified cartilage extending over 25 to 50% of the articular surface, or focal areas of chondrocyte/proteoglycan loss with some collagen preservation extending full thickness over 25 to 50% of the surface</t>
  </si>
  <si>
    <t>Severe Degeneration: Vertical clefts/erosion to the calcified cartilage extending over 50 to 75% of the articular surface, or focal areas of chondrocyte/proteoglycan loss with some collagen preservation extending full thickness over 50 to 75% of the surface</t>
  </si>
  <si>
    <t>Very Severe Degeneration: Vertical clefts/erosion to the calcified cartilage extending &gt;75% of the articular surface, may be few areas of acellular collagen remaining</t>
  </si>
  <si>
    <t>OARSI scoring criteria (osteophyte)</t>
  </si>
  <si>
    <r>
      <rPr>
        <b/>
        <sz val="10.5"/>
        <color theme="1"/>
        <rFont val="Arial"/>
        <charset val="134"/>
      </rPr>
      <t>Category</t>
    </r>
    <r>
      <rPr>
        <sz val="10.5"/>
        <color theme="1"/>
        <rFont val="Arial"/>
        <charset val="134"/>
      </rPr>
      <t xml:space="preserve">                                                                </t>
    </r>
    <r>
      <rPr>
        <b/>
        <sz val="10.5"/>
        <color theme="1"/>
        <rFont val="Arial"/>
        <charset val="134"/>
      </rPr>
      <t>Score</t>
    </r>
  </si>
  <si>
    <t>largest osteophyte &lt;150 µm</t>
  </si>
  <si>
    <t>151&lt; largest osteophyte &lt;300 µm</t>
  </si>
  <si>
    <r>
      <rPr>
        <sz val="6.5"/>
        <color theme="1"/>
        <rFont val="Arial"/>
        <charset val="134"/>
      </rPr>
      <t>largest osteophyte</t>
    </r>
    <r>
      <rPr>
        <sz val="6.5"/>
        <color theme="1"/>
        <rFont val="Arial"/>
        <charset val="134"/>
      </rPr>
      <t xml:space="preserve"> </t>
    </r>
    <r>
      <rPr>
        <sz val="6.5"/>
        <color theme="1"/>
        <rFont val="Arial"/>
        <charset val="134"/>
      </rPr>
      <t>&gt;300</t>
    </r>
  </si>
  <si>
    <t>Supplementary Table 2.a</t>
  </si>
  <si>
    <t>Supplementary Table 2.d</t>
  </si>
  <si>
    <t>Lequesne MG raw data</t>
  </si>
  <si>
    <t>pre-intervention</t>
  </si>
  <si>
    <t>group</t>
  </si>
  <si>
    <t xml:space="preserve"> Pain</t>
  </si>
  <si>
    <t xml:space="preserve"> Gait</t>
  </si>
  <si>
    <t xml:space="preserve"> Joint movement</t>
  </si>
  <si>
    <t xml:space="preserve"> Joint swelling</t>
  </si>
  <si>
    <t>Post-intervention</t>
  </si>
  <si>
    <t>control1</t>
  </si>
  <si>
    <t>control2</t>
  </si>
  <si>
    <t>control3</t>
  </si>
  <si>
    <t>control4</t>
  </si>
  <si>
    <t>control5</t>
  </si>
  <si>
    <t>OA1</t>
  </si>
  <si>
    <t>OA2</t>
  </si>
  <si>
    <t>OA3</t>
  </si>
  <si>
    <t>OA4</t>
  </si>
  <si>
    <t>OA5</t>
  </si>
  <si>
    <t>Treatment1</t>
  </si>
  <si>
    <t>Treatment2</t>
  </si>
  <si>
    <t>Treatment3</t>
  </si>
  <si>
    <t>Treatment4</t>
  </si>
  <si>
    <t>Treatment5</t>
  </si>
  <si>
    <t>Supplementary Table 2.b</t>
  </si>
  <si>
    <t>Supplementary Table 2.e</t>
  </si>
  <si>
    <t>Supplementary Table 2.c</t>
  </si>
  <si>
    <t>Supplementary Table 2.f</t>
  </si>
  <si>
    <t>Supplementary Table 3.a</t>
  </si>
  <si>
    <t>Supplementary Table 3.b</t>
  </si>
  <si>
    <t>Supplementary Table 3.c</t>
  </si>
  <si>
    <t>Mankins raw data</t>
  </si>
  <si>
    <t>Supplementary Table 4.a</t>
  </si>
  <si>
    <t>Supplementary Table 4.b</t>
  </si>
  <si>
    <t>Supplementary Table 4.c</t>
  </si>
  <si>
    <t>Supplementary Table 4.d</t>
  </si>
  <si>
    <t>Supplementary Table 4.f</t>
  </si>
  <si>
    <t>TWL raw data</t>
  </si>
  <si>
    <t>0day</t>
  </si>
  <si>
    <t>First foot reduction time</t>
  </si>
  <si>
    <t>Second foot reduction time</t>
  </si>
  <si>
    <t>Third foot reduction time</t>
  </si>
  <si>
    <t>average value</t>
  </si>
  <si>
    <t>28day</t>
  </si>
  <si>
    <t>35day</t>
  </si>
  <si>
    <t>42day</t>
  </si>
  <si>
    <t>56day</t>
  </si>
  <si>
    <t>Supplementary Table 5.a</t>
  </si>
  <si>
    <t>Supplementary Table 5.b</t>
  </si>
  <si>
    <t>Supplementary Table 5.c</t>
  </si>
  <si>
    <t>OARSI raw data</t>
  </si>
  <si>
    <t xml:space="preserve">Medial femoral condyle </t>
  </si>
  <si>
    <t xml:space="preserve"> Lateral femoral condyle</t>
  </si>
  <si>
    <t xml:space="preserve"> Medial tibial plateau</t>
  </si>
  <si>
    <t>Lateral tibial plateau</t>
  </si>
  <si>
    <t>Total Score</t>
  </si>
  <si>
    <t>cAMP</t>
  </si>
  <si>
    <t>Supplementary Table 6.a</t>
  </si>
  <si>
    <t>Original sample absorbance value</t>
  </si>
  <si>
    <t>A</t>
  </si>
  <si>
    <t>B</t>
  </si>
  <si>
    <t>C</t>
  </si>
  <si>
    <t>D</t>
  </si>
  <si>
    <t>E</t>
  </si>
  <si>
    <t>Supplementary Table 6.b</t>
  </si>
  <si>
    <t>Correspondence table of test samples</t>
  </si>
  <si>
    <t>S0</t>
  </si>
  <si>
    <t>S1</t>
  </si>
  <si>
    <t>S2</t>
  </si>
  <si>
    <t>S3</t>
  </si>
  <si>
    <t>S4</t>
  </si>
  <si>
    <t>S5</t>
  </si>
  <si>
    <t>Supplementary Table 6.c</t>
  </si>
  <si>
    <t>Reference Standard</t>
  </si>
  <si>
    <t>Concentration of standard (nmol/L)</t>
  </si>
  <si>
    <t>OD value of standard</t>
  </si>
  <si>
    <t>Supplementary Table 6.d</t>
  </si>
  <si>
    <t>y = (A - D) / [1 + (x/C)^B] + D</t>
  </si>
  <si>
    <t>A    =        2.97962</t>
  </si>
  <si>
    <t>B    =       -1.08029</t>
  </si>
  <si>
    <t>C    =       16.18287</t>
  </si>
  <si>
    <t>D    =        0.06960</t>
  </si>
  <si>
    <t>r^2  =        0.99983</t>
  </si>
  <si>
    <t>Supplementary Table 6.e</t>
  </si>
  <si>
    <t>Concentration (nmol/L) corresponding to the absorbance value of the original sample</t>
  </si>
  <si>
    <t>Supplementary Table 6.f</t>
  </si>
  <si>
    <t>Concentration value (nmol/L) of the sample after multiplying by the dilution factor (5x)</t>
  </si>
  <si>
    <t>MMP-3</t>
  </si>
  <si>
    <t>Supplementary Table 7.a</t>
  </si>
  <si>
    <t>Supplementary Table 7.b</t>
  </si>
  <si>
    <t>treatment1</t>
  </si>
  <si>
    <t>treatment2</t>
  </si>
  <si>
    <t>treatment3</t>
  </si>
  <si>
    <t>treatment4</t>
  </si>
  <si>
    <t>treatment5</t>
  </si>
  <si>
    <t>Supplementary Table 7.c</t>
  </si>
  <si>
    <t>Concentration of standard (μg/L)</t>
  </si>
  <si>
    <t>Supplementary Table 7.d</t>
  </si>
  <si>
    <t>A    =        2.80091</t>
  </si>
  <si>
    <t>B    =       -1.18705</t>
  </si>
  <si>
    <t>C    =       17.42416</t>
  </si>
  <si>
    <t>D    =        0.07570</t>
  </si>
  <si>
    <t>r^2  =        0.99997</t>
  </si>
  <si>
    <t>Supplementary Table 7.e</t>
  </si>
  <si>
    <t>Concentration corresponding to the absorbance value of the original sample (μg/L)</t>
  </si>
  <si>
    <t>Supplementary Table 7.f</t>
  </si>
  <si>
    <t>Concentration value (μg/L) of the sample after multiplying by the dilution factor (5x)</t>
  </si>
  <si>
    <t>MLT</t>
  </si>
  <si>
    <t>Supplementary table 8.a</t>
  </si>
  <si>
    <t>Supplementary table 8.b</t>
  </si>
  <si>
    <t>contro4</t>
  </si>
  <si>
    <t>contro5</t>
  </si>
  <si>
    <t>Supplementary table 8.c</t>
  </si>
  <si>
    <t>Concentration of standard (ng/L)</t>
  </si>
  <si>
    <t>Supplementary table 8.d</t>
  </si>
  <si>
    <t>A    =        2.60638</t>
  </si>
  <si>
    <t>B    =       -1.28540</t>
  </si>
  <si>
    <t>C    =       17.50919</t>
  </si>
  <si>
    <t>D    =        0.07540</t>
  </si>
  <si>
    <t>r^2  =        0.99988</t>
  </si>
  <si>
    <t>Supplementary table 8.e</t>
  </si>
  <si>
    <t>Concentration corresponding to the absorbance value of the original sample (ng/L)</t>
  </si>
  <si>
    <t>Supplementary table 8.f</t>
  </si>
  <si>
    <t>Concentration value (ng/L) of the sample after multiplying by the dilution factor (5x)</t>
  </si>
  <si>
    <t>supplementary table 9</t>
  </si>
  <si>
    <t>AANAT raw data</t>
  </si>
  <si>
    <t>Group</t>
  </si>
  <si>
    <t>sample number</t>
  </si>
  <si>
    <t>AANAT Ct</t>
  </si>
  <si>
    <t>GAPDH ct</t>
  </si>
  <si>
    <r>
      <rPr>
        <sz val="11"/>
        <color theme="1"/>
        <rFont val="宋体"/>
        <charset val="134"/>
      </rPr>
      <t>△</t>
    </r>
    <r>
      <rPr>
        <sz val="11"/>
        <color theme="1"/>
        <rFont val="Arial"/>
        <charset val="134"/>
      </rPr>
      <t>ct</t>
    </r>
  </si>
  <si>
    <t>control sample</t>
  </si>
  <si>
    <r>
      <rPr>
        <sz val="11"/>
        <rFont val="宋体"/>
        <charset val="134"/>
      </rPr>
      <t>△△</t>
    </r>
    <r>
      <rPr>
        <sz val="11"/>
        <rFont val="Arial"/>
        <charset val="134"/>
      </rPr>
      <t>ct</t>
    </r>
  </si>
  <si>
    <r>
      <rPr>
        <sz val="11"/>
        <rFont val="Arial"/>
        <charset val="134"/>
      </rPr>
      <t>2^-</t>
    </r>
    <r>
      <rPr>
        <sz val="11"/>
        <rFont val="宋体"/>
        <charset val="134"/>
      </rPr>
      <t>△△</t>
    </r>
    <r>
      <rPr>
        <sz val="11"/>
        <rFont val="Arial"/>
        <charset val="134"/>
      </rPr>
      <t>ct</t>
    </r>
  </si>
  <si>
    <t>Control</t>
  </si>
  <si>
    <t>Control1</t>
  </si>
  <si>
    <t>Control2</t>
  </si>
  <si>
    <t>Control3</t>
  </si>
  <si>
    <t>Control4</t>
  </si>
  <si>
    <t>Control5</t>
  </si>
  <si>
    <t>OA</t>
  </si>
  <si>
    <t>Trratment</t>
  </si>
  <si>
    <t>supplementary table 10</t>
  </si>
  <si>
    <t>MT1 raw data</t>
  </si>
  <si>
    <t>Treatment</t>
  </si>
  <si>
    <t>supplementary table 11</t>
  </si>
  <si>
    <t>MT2 raw data</t>
  </si>
  <si>
    <t>supplementary table 12</t>
  </si>
  <si>
    <t>Western Blots raw data</t>
  </si>
  <si>
    <t>β-tubulin</t>
  </si>
  <si>
    <t>gray value</t>
  </si>
  <si>
    <t>Relative gray value</t>
  </si>
  <si>
    <t>PKA</t>
  </si>
  <si>
    <t>Ratio to internal reference</t>
  </si>
  <si>
    <t>CREB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</si>
</sst>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#,##0.000_ "/>
    <numFmt numFmtId="178" formatCode="0.0000_ "/>
    <numFmt numFmtId="179" formatCode="0_ "/>
    <numFmt numFmtId="180" formatCode="0.000_);[Red]\(0.000\)"/>
    <numFmt numFmtId="181" formatCode="0.00_ "/>
    <numFmt numFmtId="182" formatCode="0.00_);[Red]\(0.00\)"/>
    <numFmt numFmtId="183" formatCode="#,##0.00_ "/>
  </numFmts>
  <fonts count="40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9"/>
      <color theme="1"/>
      <name val="Arial"/>
      <charset val="134"/>
    </font>
    <font>
      <sz val="11"/>
      <name val="Arial"/>
      <charset val="134"/>
    </font>
    <font>
      <sz val="10"/>
      <name val="Arial"/>
      <charset val="134"/>
    </font>
    <font>
      <sz val="10"/>
      <color theme="1"/>
      <name val="Arial"/>
      <charset val="134"/>
    </font>
    <font>
      <sz val="12"/>
      <name val="Arial"/>
      <charset val="134"/>
    </font>
    <font>
      <b/>
      <sz val="14"/>
      <name val="Arial"/>
      <charset val="134"/>
    </font>
    <font>
      <sz val="10.5"/>
      <color theme="1"/>
      <name val="Arial"/>
      <charset val="134"/>
    </font>
    <font>
      <sz val="6.5"/>
      <color theme="1"/>
      <name val="Arial"/>
      <charset val="134"/>
    </font>
    <font>
      <sz val="6.5"/>
      <color rgb="FF444444"/>
      <name val="Arial"/>
      <charset val="134"/>
    </font>
    <font>
      <b/>
      <sz val="10.5"/>
      <color theme="1"/>
      <name val="Arial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9" applyNumberFormat="0" applyAlignment="0" applyProtection="0">
      <alignment vertical="center"/>
    </xf>
    <xf numFmtId="0" fontId="22" fillId="5" borderId="20" applyNumberFormat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24" fillId="6" borderId="21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4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/>
    <xf numFmtId="0" fontId="2" fillId="0" borderId="0" xfId="0" applyFont="1">
      <alignment vertical="center"/>
    </xf>
    <xf numFmtId="0" fontId="1" fillId="2" borderId="0" xfId="0" applyFont="1" applyFill="1">
      <alignment vertical="center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center" vertical="center"/>
    </xf>
    <xf numFmtId="176" fontId="5" fillId="0" borderId="0" xfId="0" applyNumberFormat="1" applyFont="1">
      <alignment vertical="center"/>
    </xf>
    <xf numFmtId="177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4" fillId="0" borderId="0" xfId="0" applyNumberFormat="1" applyFont="1">
      <alignment vertical="center"/>
    </xf>
    <xf numFmtId="177" fontId="5" fillId="0" borderId="0" xfId="0" applyNumberFormat="1" applyFont="1">
      <alignment vertical="center"/>
    </xf>
    <xf numFmtId="176" fontId="0" fillId="0" borderId="0" xfId="0" applyNumberFormat="1">
      <alignment vertical="center"/>
    </xf>
    <xf numFmtId="178" fontId="6" fillId="0" borderId="0" xfId="51" applyNumberFormat="1" applyFont="1"/>
    <xf numFmtId="178" fontId="7" fillId="0" borderId="0" xfId="51" applyNumberFormat="1" applyFont="1" applyAlignment="1">
      <alignment horizontal="center" vertical="center"/>
    </xf>
    <xf numFmtId="178" fontId="1" fillId="0" borderId="1" xfId="0" applyNumberFormat="1" applyFont="1" applyBorder="1" applyAlignment="1">
      <alignment horizontal="center"/>
    </xf>
    <xf numFmtId="178" fontId="1" fillId="0" borderId="2" xfId="50" applyNumberFormat="1" applyFont="1" applyBorder="1">
      <alignment vertical="center"/>
    </xf>
    <xf numFmtId="176" fontId="1" fillId="0" borderId="2" xfId="50" applyNumberFormat="1" applyFont="1" applyBorder="1">
      <alignment vertical="center"/>
    </xf>
    <xf numFmtId="179" fontId="1" fillId="0" borderId="2" xfId="50" applyNumberFormat="1" applyFont="1" applyBorder="1">
      <alignment vertical="center"/>
    </xf>
    <xf numFmtId="0" fontId="1" fillId="0" borderId="2" xfId="0" applyFont="1" applyBorder="1">
      <alignment vertical="center"/>
    </xf>
    <xf numFmtId="176" fontId="1" fillId="0" borderId="0" xfId="50" applyNumberFormat="1" applyFont="1">
      <alignment vertical="center"/>
    </xf>
    <xf numFmtId="176" fontId="1" fillId="0" borderId="0" xfId="50" applyNumberFormat="1" applyFont="1" applyAlignment="1">
      <alignment horizontal="center" vertical="center"/>
    </xf>
    <xf numFmtId="176" fontId="1" fillId="0" borderId="3" xfId="50" applyNumberFormat="1" applyFont="1" applyBorder="1">
      <alignment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4" xfId="50" applyNumberFormat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53" applyFont="1">
      <alignment vertical="center"/>
    </xf>
    <xf numFmtId="178" fontId="1" fillId="0" borderId="2" xfId="0" applyNumberFormat="1" applyFont="1" applyBorder="1">
      <alignment vertical="center"/>
    </xf>
    <xf numFmtId="178" fontId="1" fillId="0" borderId="5" xfId="0" applyNumberFormat="1" applyFont="1" applyBorder="1">
      <alignment vertical="center"/>
    </xf>
    <xf numFmtId="176" fontId="1" fillId="0" borderId="0" xfId="0" applyNumberFormat="1" applyFont="1" applyAlignment="1"/>
    <xf numFmtId="180" fontId="1" fillId="0" borderId="0" xfId="0" applyNumberFormat="1" applyFont="1" applyAlignment="1"/>
    <xf numFmtId="181" fontId="1" fillId="0" borderId="0" xfId="0" applyNumberFormat="1" applyFont="1" applyBorder="1" applyAlignment="1">
      <alignment horizontal="center" vertical="center"/>
    </xf>
    <xf numFmtId="181" fontId="1" fillId="0" borderId="2" xfId="0" applyNumberFormat="1" applyFont="1" applyBorder="1">
      <alignment vertical="center"/>
    </xf>
    <xf numFmtId="179" fontId="1" fillId="2" borderId="2" xfId="50" applyNumberFormat="1" applyFont="1" applyFill="1" applyBorder="1">
      <alignment vertical="center"/>
    </xf>
    <xf numFmtId="182" fontId="1" fillId="2" borderId="2" xfId="0" applyNumberFormat="1" applyFont="1" applyFill="1" applyBorder="1">
      <alignment vertical="center"/>
    </xf>
    <xf numFmtId="178" fontId="1" fillId="0" borderId="0" xfId="50" applyNumberFormat="1" applyFont="1">
      <alignment vertical="center"/>
    </xf>
    <xf numFmtId="178" fontId="1" fillId="0" borderId="6" xfId="0" applyNumberFormat="1" applyFont="1" applyBorder="1">
      <alignment vertical="center"/>
    </xf>
    <xf numFmtId="178" fontId="1" fillId="0" borderId="7" xfId="0" applyNumberFormat="1" applyFont="1" applyBorder="1">
      <alignment vertical="center"/>
    </xf>
    <xf numFmtId="181" fontId="1" fillId="0" borderId="8" xfId="0" applyNumberFormat="1" applyFont="1" applyBorder="1" applyAlignment="1">
      <alignment horizontal="center" vertical="center"/>
    </xf>
    <xf numFmtId="183" fontId="1" fillId="2" borderId="2" xfId="0" applyNumberFormat="1" applyFont="1" applyFill="1" applyBorder="1">
      <alignment vertical="center"/>
    </xf>
    <xf numFmtId="178" fontId="1" fillId="0" borderId="0" xfId="0" applyNumberFormat="1" applyFont="1" applyAlignment="1"/>
    <xf numFmtId="0" fontId="1" fillId="0" borderId="0" xfId="49" applyFont="1">
      <alignment vertical="center"/>
    </xf>
    <xf numFmtId="176" fontId="1" fillId="0" borderId="1" xfId="50" applyNumberFormat="1" applyFont="1" applyBorder="1" applyAlignment="1">
      <alignment horizontal="center" vertical="center"/>
    </xf>
    <xf numFmtId="176" fontId="1" fillId="0" borderId="0" xfId="50" applyNumberFormat="1" applyFont="1" applyBorder="1">
      <alignment vertical="center"/>
    </xf>
    <xf numFmtId="49" fontId="1" fillId="0" borderId="0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/>
    <xf numFmtId="0" fontId="1" fillId="0" borderId="0" xfId="0" applyFont="1" applyBorder="1">
      <alignment vertical="center"/>
    </xf>
    <xf numFmtId="176" fontId="1" fillId="0" borderId="0" xfId="54" applyNumberFormat="1" applyFont="1">
      <alignment vertical="center"/>
    </xf>
    <xf numFmtId="176" fontId="1" fillId="0" borderId="0" xfId="55" applyNumberFormat="1" applyFont="1">
      <alignment vertical="center"/>
    </xf>
    <xf numFmtId="182" fontId="1" fillId="0" borderId="2" xfId="0" applyNumberFormat="1" applyFont="1" applyBorder="1">
      <alignment vertical="center"/>
    </xf>
    <xf numFmtId="183" fontId="1" fillId="0" borderId="2" xfId="0" applyNumberFormat="1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3" xfId="0" applyFont="1" applyBorder="1">
      <alignment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justify" vertical="top" wrapText="1"/>
    </xf>
    <xf numFmtId="0" fontId="9" fillId="0" borderId="0" xfId="0" applyFont="1" applyAlignment="1">
      <alignment horizontal="justify" vertical="top" wrapText="1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justify" vertical="top" wrapText="1"/>
    </xf>
    <xf numFmtId="0" fontId="9" fillId="0" borderId="13" xfId="0" applyFont="1" applyBorder="1" applyAlignment="1">
      <alignment horizontal="justify" vertical="top" wrapText="1"/>
    </xf>
    <xf numFmtId="0" fontId="9" fillId="0" borderId="13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justify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justify" vertical="top" wrapText="1"/>
    </xf>
    <xf numFmtId="0" fontId="9" fillId="0" borderId="15" xfId="0" applyFont="1" applyBorder="1" applyAlignment="1">
      <alignment horizontal="center" vertical="top" wrapText="1"/>
    </xf>
    <xf numFmtId="0" fontId="12" fillId="0" borderId="0" xfId="0" applyFont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2" xfId="50"/>
    <cellStyle name="常规 2 2" xfId="51"/>
    <cellStyle name="常规 3 2 2" xfId="52"/>
    <cellStyle name="常规 3 6" xfId="53"/>
    <cellStyle name="常规 4" xfId="54"/>
    <cellStyle name="常规 4 2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C2" sqref="C2"/>
    </sheetView>
  </sheetViews>
  <sheetFormatPr defaultColWidth="9" defaultRowHeight="13.5" outlineLevelCol="2"/>
  <cols>
    <col min="1" max="1" width="50.8672566371681" customWidth="1"/>
  </cols>
  <sheetData>
    <row r="1" spans="1:2">
      <c r="A1" s="65" t="s">
        <v>0</v>
      </c>
      <c r="B1" s="65"/>
    </row>
    <row r="2" s="64" customFormat="1" ht="13.15" spans="1:3">
      <c r="A2" s="64" t="s">
        <v>1</v>
      </c>
      <c r="C2" s="64"/>
    </row>
    <row r="3" s="64" customFormat="1" ht="13.9" spans="1:2">
      <c r="A3" s="64" t="s">
        <v>2</v>
      </c>
      <c r="B3" s="64" t="s">
        <v>3</v>
      </c>
    </row>
    <row r="4" spans="1:2">
      <c r="A4" s="66" t="s">
        <v>4</v>
      </c>
      <c r="B4" s="66"/>
    </row>
    <row r="5" spans="1:2">
      <c r="A5" s="67" t="s">
        <v>5</v>
      </c>
      <c r="B5" s="68">
        <v>0</v>
      </c>
    </row>
    <row r="6" spans="1:2">
      <c r="A6" s="69" t="s">
        <v>6</v>
      </c>
      <c r="B6" s="68">
        <v>0.5</v>
      </c>
    </row>
    <row r="7" ht="24.75" spans="1:2">
      <c r="A7" s="67" t="s">
        <v>7</v>
      </c>
      <c r="B7" s="68">
        <v>1</v>
      </c>
    </row>
    <row r="8" ht="24.75" spans="1:2">
      <c r="A8" s="67" t="s">
        <v>8</v>
      </c>
      <c r="B8" s="68">
        <v>2</v>
      </c>
    </row>
    <row r="9" ht="24.75" spans="1:2">
      <c r="A9" s="67" t="s">
        <v>9</v>
      </c>
      <c r="B9" s="68">
        <v>3</v>
      </c>
    </row>
    <row r="10" ht="24.75" spans="1:2">
      <c r="A10" s="67" t="s">
        <v>10</v>
      </c>
      <c r="B10" s="68">
        <v>4</v>
      </c>
    </row>
    <row r="11" ht="24.75" spans="1:2">
      <c r="A11" s="67" t="s">
        <v>11</v>
      </c>
      <c r="B11" s="68">
        <v>5</v>
      </c>
    </row>
    <row r="12" ht="17.25" spans="1:2">
      <c r="A12" s="70" t="s">
        <v>12</v>
      </c>
      <c r="B12" s="71">
        <v>6</v>
      </c>
    </row>
    <row r="14" ht="14.25" spans="1:1">
      <c r="A14" s="64" t="s">
        <v>13</v>
      </c>
    </row>
    <row r="15" ht="14.25" spans="1:2">
      <c r="A15" s="72" t="s">
        <v>14</v>
      </c>
      <c r="B15" s="72"/>
    </row>
    <row r="16" spans="1:2">
      <c r="A16" s="67" t="s">
        <v>15</v>
      </c>
      <c r="B16" s="73">
        <v>1</v>
      </c>
    </row>
    <row r="17" spans="1:2">
      <c r="A17" s="67" t="s">
        <v>16</v>
      </c>
      <c r="B17" s="68">
        <v>2</v>
      </c>
    </row>
    <row r="18" ht="14.25" spans="1:2">
      <c r="A18" s="74" t="s">
        <v>17</v>
      </c>
      <c r="B18" s="75">
        <v>3</v>
      </c>
    </row>
    <row r="19" spans="1:2">
      <c r="A19" s="76"/>
      <c r="B19" s="76"/>
    </row>
    <row r="20" spans="1:2">
      <c r="A20" s="76"/>
      <c r="B20" s="76"/>
    </row>
    <row r="21" spans="1:2">
      <c r="A21" s="76"/>
      <c r="B21" s="76"/>
    </row>
  </sheetData>
  <mergeCells count="2">
    <mergeCell ref="A1:B1"/>
    <mergeCell ref="A15:B15"/>
  </mergeCells>
  <pageMargins left="0.75" right="0.75" top="1" bottom="1" header="0.5" footer="0.5"/>
  <headerFooter>
    <oddFooter>&amp;L
&amp;1#&amp;"Rockwell"&amp;9&amp;K0078D7 Information Classification: General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workbookViewId="0">
      <selection activeCell="J20" sqref="J20"/>
    </sheetView>
  </sheetViews>
  <sheetFormatPr defaultColWidth="9" defaultRowHeight="13.5" outlineLevelCol="7"/>
  <cols>
    <col min="1" max="1" width="13.2654867256637" customWidth="1"/>
    <col min="2" max="2" width="11.7345132743363" customWidth="1"/>
  </cols>
  <sheetData>
    <row r="1" spans="1:8">
      <c r="A1" s="13" t="s">
        <v>161</v>
      </c>
      <c r="B1" s="13"/>
      <c r="C1" s="13"/>
      <c r="D1" s="13"/>
      <c r="E1" s="13"/>
      <c r="F1" s="13"/>
      <c r="G1" s="13"/>
      <c r="H1" s="13"/>
    </row>
    <row r="2" spans="1:6">
      <c r="A2" s="7" t="s">
        <v>162</v>
      </c>
      <c r="C2" s="13"/>
      <c r="D2" s="13"/>
      <c r="E2" s="13"/>
      <c r="F2" s="13"/>
    </row>
    <row r="3" spans="1:8">
      <c r="A3" s="7" t="s">
        <v>145</v>
      </c>
      <c r="B3" s="1" t="s">
        <v>146</v>
      </c>
      <c r="C3" s="7" t="s">
        <v>147</v>
      </c>
      <c r="D3" s="7" t="s">
        <v>148</v>
      </c>
      <c r="E3" s="7" t="s">
        <v>149</v>
      </c>
      <c r="F3" s="8" t="s">
        <v>150</v>
      </c>
      <c r="G3" s="9" t="s">
        <v>151</v>
      </c>
      <c r="H3" s="9" t="s">
        <v>152</v>
      </c>
    </row>
    <row r="4" spans="1:8">
      <c r="A4" s="14" t="s">
        <v>153</v>
      </c>
      <c r="B4" s="1" t="s">
        <v>154</v>
      </c>
      <c r="C4" s="13">
        <v>29.7569683074951</v>
      </c>
      <c r="D4" s="13">
        <v>23.3572597503662</v>
      </c>
      <c r="E4" s="15">
        <f t="shared" ref="E4:E48" si="0">C4-D4</f>
        <v>6.3997085571289</v>
      </c>
      <c r="F4" s="15">
        <f>AVERAGE(E4:E6)</f>
        <v>6.38294690450033</v>
      </c>
      <c r="G4" s="15">
        <f t="shared" ref="G4:G48" si="1">E4-F4</f>
        <v>0.0167616526285661</v>
      </c>
      <c r="H4" s="10">
        <f t="shared" ref="H4:H48" si="2">POWER(2,-G4)</f>
        <v>0.988448939471979</v>
      </c>
    </row>
    <row r="5" spans="1:8">
      <c r="A5" s="14"/>
      <c r="B5" s="1" t="s">
        <v>154</v>
      </c>
      <c r="C5" s="13">
        <v>29.7751998901367</v>
      </c>
      <c r="D5" s="13">
        <v>23.3788963317871</v>
      </c>
      <c r="E5" s="15">
        <f t="shared" si="0"/>
        <v>6.3963035583496</v>
      </c>
      <c r="F5" s="15">
        <f>F4</f>
        <v>6.38294690450033</v>
      </c>
      <c r="G5" s="15">
        <f t="shared" si="1"/>
        <v>0.0133566538492671</v>
      </c>
      <c r="H5" s="10">
        <f t="shared" si="2"/>
        <v>0.99078459754875</v>
      </c>
    </row>
    <row r="6" spans="1:8">
      <c r="A6" s="14"/>
      <c r="B6" s="1" t="s">
        <v>154</v>
      </c>
      <c r="C6" s="13">
        <v>29.8160934448242</v>
      </c>
      <c r="D6" s="13">
        <v>23.4632648468017</v>
      </c>
      <c r="E6" s="15">
        <f t="shared" si="0"/>
        <v>6.3528285980225</v>
      </c>
      <c r="F6" s="15">
        <f>F4</f>
        <v>6.38294690450033</v>
      </c>
      <c r="G6" s="15">
        <f t="shared" si="1"/>
        <v>-0.0301183064778323</v>
      </c>
      <c r="H6" s="10">
        <f t="shared" si="2"/>
        <v>1.02109585601599</v>
      </c>
    </row>
    <row r="7" spans="1:8">
      <c r="A7" s="14"/>
      <c r="B7" s="1" t="s">
        <v>155</v>
      </c>
      <c r="C7" s="13">
        <v>29.6626831054687</v>
      </c>
      <c r="D7" s="13">
        <v>23.3628826141357</v>
      </c>
      <c r="E7" s="15">
        <f t="shared" si="0"/>
        <v>6.299800491333</v>
      </c>
      <c r="F7" s="15">
        <f>AVERAGE(E7:E9)</f>
        <v>6.27601000467937</v>
      </c>
      <c r="G7" s="15">
        <f t="shared" si="1"/>
        <v>0.0237904866536347</v>
      </c>
      <c r="H7" s="10">
        <f t="shared" si="2"/>
        <v>0.983644912095088</v>
      </c>
    </row>
    <row r="8" spans="1:8">
      <c r="A8" s="14"/>
      <c r="B8" s="1" t="s">
        <v>155</v>
      </c>
      <c r="C8" s="13">
        <v>29.6856803894043</v>
      </c>
      <c r="D8" s="13">
        <v>23.4216243743896</v>
      </c>
      <c r="E8" s="15">
        <f t="shared" si="0"/>
        <v>6.2640560150147</v>
      </c>
      <c r="F8" s="15">
        <f>F7</f>
        <v>6.27601000467937</v>
      </c>
      <c r="G8" s="15">
        <f t="shared" si="1"/>
        <v>-0.0119539896646685</v>
      </c>
      <c r="H8" s="10">
        <f t="shared" si="2"/>
        <v>1.00832029709723</v>
      </c>
    </row>
    <row r="9" spans="1:8">
      <c r="A9" s="14"/>
      <c r="B9" s="1" t="s">
        <v>155</v>
      </c>
      <c r="C9" s="13">
        <v>29.6918125152588</v>
      </c>
      <c r="D9" s="13">
        <v>23.4276390075684</v>
      </c>
      <c r="E9" s="15">
        <f t="shared" si="0"/>
        <v>6.2641735076904</v>
      </c>
      <c r="F9" s="15">
        <f>F7</f>
        <v>6.27601000467937</v>
      </c>
      <c r="G9" s="15">
        <f t="shared" si="1"/>
        <v>-0.0118364969889662</v>
      </c>
      <c r="H9" s="10">
        <f t="shared" si="2"/>
        <v>1.00823818312141</v>
      </c>
    </row>
    <row r="10" spans="1:8">
      <c r="A10" s="14"/>
      <c r="B10" s="1" t="s">
        <v>156</v>
      </c>
      <c r="C10" s="13">
        <v>29.5449466705322</v>
      </c>
      <c r="D10" s="13">
        <v>23.4490886688232</v>
      </c>
      <c r="E10" s="15">
        <f t="shared" si="0"/>
        <v>6.095858001709</v>
      </c>
      <c r="F10" s="15">
        <f>AVERAGE(E10:E12)</f>
        <v>6.1059488932292</v>
      </c>
      <c r="G10" s="15">
        <f t="shared" si="1"/>
        <v>-0.0100908915201998</v>
      </c>
      <c r="H10" s="10">
        <f t="shared" si="2"/>
        <v>1.00701899146411</v>
      </c>
    </row>
    <row r="11" spans="1:8">
      <c r="A11" s="14"/>
      <c r="B11" s="1" t="s">
        <v>156</v>
      </c>
      <c r="C11" s="13">
        <v>29.5853458404541</v>
      </c>
      <c r="D11" s="13">
        <v>23.4953502655029</v>
      </c>
      <c r="E11" s="15">
        <f t="shared" si="0"/>
        <v>6.0899955749512</v>
      </c>
      <c r="F11" s="15">
        <f>F10</f>
        <v>6.1059488932292</v>
      </c>
      <c r="G11" s="15">
        <f t="shared" si="1"/>
        <v>-0.0159533182780009</v>
      </c>
      <c r="H11" s="10">
        <f t="shared" si="2"/>
        <v>1.01111936322538</v>
      </c>
    </row>
    <row r="12" spans="1:8">
      <c r="A12" s="14"/>
      <c r="B12" s="1" t="s">
        <v>156</v>
      </c>
      <c r="C12" s="13">
        <v>29.6413764953613</v>
      </c>
      <c r="D12" s="13">
        <v>23.5093833923339</v>
      </c>
      <c r="E12" s="15">
        <f t="shared" si="0"/>
        <v>6.1319931030274</v>
      </c>
      <c r="F12" s="15">
        <f>F10</f>
        <v>6.1059488932292</v>
      </c>
      <c r="G12" s="15">
        <f t="shared" si="1"/>
        <v>0.0260442097982008</v>
      </c>
      <c r="H12" s="10">
        <f t="shared" si="2"/>
        <v>0.982109499139952</v>
      </c>
    </row>
    <row r="13" spans="1:8">
      <c r="A13" s="14"/>
      <c r="B13" s="1" t="s">
        <v>157</v>
      </c>
      <c r="C13" s="13">
        <v>30.1030422210693</v>
      </c>
      <c r="D13" s="13">
        <v>23.2422481536865</v>
      </c>
      <c r="E13" s="15">
        <f t="shared" si="0"/>
        <v>6.8607940673828</v>
      </c>
      <c r="F13" s="15">
        <f>AVERAGE(E13:E15)</f>
        <v>6.86906814575193</v>
      </c>
      <c r="G13" s="15">
        <f t="shared" si="1"/>
        <v>-0.00827407836913441</v>
      </c>
      <c r="H13" s="10">
        <f t="shared" si="2"/>
        <v>1.00575163157477</v>
      </c>
    </row>
    <row r="14" spans="1:8">
      <c r="A14" s="14"/>
      <c r="B14" s="1" t="s">
        <v>157</v>
      </c>
      <c r="C14" s="13">
        <v>30.1405574798583</v>
      </c>
      <c r="D14" s="13">
        <v>23.2531814575195</v>
      </c>
      <c r="E14" s="15">
        <f t="shared" si="0"/>
        <v>6.8873760223388</v>
      </c>
      <c r="F14" s="15">
        <f>F13</f>
        <v>6.86906814575193</v>
      </c>
      <c r="G14" s="15">
        <f t="shared" si="1"/>
        <v>0.0183078765868663</v>
      </c>
      <c r="H14" s="10">
        <f t="shared" si="2"/>
        <v>0.987390126167016</v>
      </c>
    </row>
    <row r="15" spans="1:8">
      <c r="A15" s="14"/>
      <c r="B15" s="1" t="s">
        <v>157</v>
      </c>
      <c r="C15" s="13">
        <v>30.1433040618896</v>
      </c>
      <c r="D15" s="13">
        <v>23.2842697143554</v>
      </c>
      <c r="E15" s="15">
        <f t="shared" si="0"/>
        <v>6.8590343475342</v>
      </c>
      <c r="F15" s="15">
        <f>F13</f>
        <v>6.86906814575193</v>
      </c>
      <c r="G15" s="15">
        <f t="shared" si="1"/>
        <v>-0.010033798217731</v>
      </c>
      <c r="H15" s="10">
        <f t="shared" si="2"/>
        <v>1.00697914042101</v>
      </c>
    </row>
    <row r="16" spans="1:8">
      <c r="A16" s="14"/>
      <c r="B16" s="1" t="s">
        <v>158</v>
      </c>
      <c r="C16" s="13">
        <v>30.147876739502</v>
      </c>
      <c r="D16" s="13">
        <v>23.2215328216553</v>
      </c>
      <c r="E16" s="15">
        <f t="shared" si="0"/>
        <v>6.9263439178467</v>
      </c>
      <c r="F16" s="15">
        <f>AVERAGE(E16:E18)</f>
        <v>6.96129938761393</v>
      </c>
      <c r="G16" s="15">
        <f t="shared" si="1"/>
        <v>-0.0349554697672332</v>
      </c>
      <c r="H16" s="10">
        <f t="shared" si="2"/>
        <v>1.02452519954453</v>
      </c>
    </row>
    <row r="17" spans="1:8">
      <c r="A17" s="14"/>
      <c r="B17" s="1" t="s">
        <v>158</v>
      </c>
      <c r="C17" s="13">
        <v>30.1857223510742</v>
      </c>
      <c r="D17" s="13">
        <v>23.2241401672363</v>
      </c>
      <c r="E17" s="15">
        <f t="shared" si="0"/>
        <v>6.9615821838379</v>
      </c>
      <c r="F17" s="15">
        <f>F16</f>
        <v>6.96129938761393</v>
      </c>
      <c r="G17" s="15">
        <f t="shared" si="1"/>
        <v>0.000282796223967097</v>
      </c>
      <c r="H17" s="10">
        <f t="shared" si="2"/>
        <v>0.999803999805233</v>
      </c>
    </row>
    <row r="18" spans="1:8">
      <c r="A18" s="14"/>
      <c r="B18" s="1" t="s">
        <v>158</v>
      </c>
      <c r="C18" s="13">
        <v>30.224100112915</v>
      </c>
      <c r="D18" s="13">
        <v>23.2281280517578</v>
      </c>
      <c r="E18" s="15">
        <f t="shared" si="0"/>
        <v>6.9959720611572</v>
      </c>
      <c r="F18" s="15">
        <f>F16</f>
        <v>6.96129938761393</v>
      </c>
      <c r="G18" s="15">
        <f t="shared" si="1"/>
        <v>0.0346726735432661</v>
      </c>
      <c r="H18" s="10">
        <f t="shared" si="2"/>
        <v>0.976253233266523</v>
      </c>
    </row>
    <row r="19" spans="1:8">
      <c r="A19" s="14" t="s">
        <v>159</v>
      </c>
      <c r="B19" s="1" t="s">
        <v>33</v>
      </c>
      <c r="C19" s="13">
        <v>28.3549022674561</v>
      </c>
      <c r="D19" s="13">
        <v>23.8599548339844</v>
      </c>
      <c r="E19" s="15">
        <f t="shared" si="0"/>
        <v>4.4949474334717</v>
      </c>
      <c r="F19" s="16">
        <f t="shared" ref="F19:F48" si="3">F4</f>
        <v>6.38294690450033</v>
      </c>
      <c r="G19" s="15">
        <f t="shared" si="1"/>
        <v>-1.88799947102863</v>
      </c>
      <c r="H19" s="10">
        <f t="shared" si="2"/>
        <v>3.70121635508163</v>
      </c>
    </row>
    <row r="20" spans="1:8">
      <c r="A20" s="14"/>
      <c r="B20" s="1" t="s">
        <v>33</v>
      </c>
      <c r="C20" s="13">
        <v>28.361413192749</v>
      </c>
      <c r="D20" s="13">
        <v>23.869312286377</v>
      </c>
      <c r="E20" s="15">
        <f t="shared" si="0"/>
        <v>4.492100906372</v>
      </c>
      <c r="F20" s="16">
        <f t="shared" si="3"/>
        <v>6.38294690450033</v>
      </c>
      <c r="G20" s="15">
        <f t="shared" si="1"/>
        <v>-1.89084599812833</v>
      </c>
      <c r="H20" s="10">
        <f t="shared" si="2"/>
        <v>3.70852629440117</v>
      </c>
    </row>
    <row r="21" spans="1:8">
      <c r="A21" s="14"/>
      <c r="B21" s="1" t="s">
        <v>33</v>
      </c>
      <c r="C21" s="13">
        <v>28.4276569366455</v>
      </c>
      <c r="D21" s="13">
        <v>23.925609588623</v>
      </c>
      <c r="E21" s="15">
        <f t="shared" si="0"/>
        <v>4.5020473480225</v>
      </c>
      <c r="F21" s="16">
        <f t="shared" si="3"/>
        <v>6.38294690450033</v>
      </c>
      <c r="G21" s="15">
        <f t="shared" si="1"/>
        <v>-1.88089955647783</v>
      </c>
      <c r="H21" s="10">
        <f t="shared" si="2"/>
        <v>3.683046358309</v>
      </c>
    </row>
    <row r="22" spans="1:8">
      <c r="A22" s="14"/>
      <c r="B22" s="1" t="s">
        <v>34</v>
      </c>
      <c r="C22" s="13">
        <v>28.3132762908936</v>
      </c>
      <c r="D22" s="13">
        <v>23.8808761596679</v>
      </c>
      <c r="E22" s="15">
        <f t="shared" si="0"/>
        <v>4.4324001312257</v>
      </c>
      <c r="F22" s="16">
        <f t="shared" si="3"/>
        <v>6.27601000467937</v>
      </c>
      <c r="G22" s="15">
        <f t="shared" si="1"/>
        <v>-1.84360987345367</v>
      </c>
      <c r="H22" s="10">
        <f t="shared" si="2"/>
        <v>3.58906953278026</v>
      </c>
    </row>
    <row r="23" spans="1:8">
      <c r="A23" s="14"/>
      <c r="B23" s="1" t="s">
        <v>34</v>
      </c>
      <c r="C23" s="13">
        <v>28.3418590545654</v>
      </c>
      <c r="D23" s="13">
        <v>23.8980941772461</v>
      </c>
      <c r="E23" s="15">
        <f t="shared" si="0"/>
        <v>4.4437648773193</v>
      </c>
      <c r="F23" s="16">
        <f t="shared" si="3"/>
        <v>6.27601000467937</v>
      </c>
      <c r="G23" s="15">
        <f t="shared" si="1"/>
        <v>-1.83224512736007</v>
      </c>
      <c r="H23" s="10">
        <f t="shared" si="2"/>
        <v>3.56090791312065</v>
      </c>
    </row>
    <row r="24" spans="1:8">
      <c r="A24" s="14"/>
      <c r="B24" s="1" t="s">
        <v>34</v>
      </c>
      <c r="C24" s="13">
        <v>28.3717956542969</v>
      </c>
      <c r="D24" s="13">
        <v>23.9045810699463</v>
      </c>
      <c r="E24" s="15">
        <f t="shared" si="0"/>
        <v>4.4672145843506</v>
      </c>
      <c r="F24" s="16">
        <f t="shared" si="3"/>
        <v>6.27601000467937</v>
      </c>
      <c r="G24" s="15">
        <f t="shared" si="1"/>
        <v>-1.80879542032877</v>
      </c>
      <c r="H24" s="10">
        <f t="shared" si="2"/>
        <v>3.50349641585888</v>
      </c>
    </row>
    <row r="25" spans="1:8">
      <c r="A25" s="14"/>
      <c r="B25" s="1" t="s">
        <v>35</v>
      </c>
      <c r="C25" s="13">
        <v>27.9926203155517</v>
      </c>
      <c r="D25" s="13">
        <v>23.7851280212402</v>
      </c>
      <c r="E25" s="15">
        <f t="shared" si="0"/>
        <v>4.2074922943115</v>
      </c>
      <c r="F25" s="16">
        <f t="shared" si="3"/>
        <v>6.1059488932292</v>
      </c>
      <c r="G25" s="15">
        <f t="shared" si="1"/>
        <v>-1.8984565989177</v>
      </c>
      <c r="H25" s="10">
        <f t="shared" si="2"/>
        <v>3.72814145095112</v>
      </c>
    </row>
    <row r="26" spans="1:8">
      <c r="A26" s="14"/>
      <c r="B26" s="1" t="s">
        <v>35</v>
      </c>
      <c r="C26" s="13">
        <v>27.999934387207</v>
      </c>
      <c r="D26" s="13">
        <v>23.7858009338379</v>
      </c>
      <c r="E26" s="15">
        <f t="shared" si="0"/>
        <v>4.2141334533691</v>
      </c>
      <c r="F26" s="16">
        <f t="shared" si="3"/>
        <v>6.1059488932292</v>
      </c>
      <c r="G26" s="15">
        <f t="shared" si="1"/>
        <v>-1.8918154398601</v>
      </c>
      <c r="H26" s="10">
        <f t="shared" si="2"/>
        <v>3.7110191347088</v>
      </c>
    </row>
    <row r="27" spans="1:8">
      <c r="A27" s="14"/>
      <c r="B27" s="1" t="s">
        <v>35</v>
      </c>
      <c r="C27" s="13">
        <v>28.0772895812988</v>
      </c>
      <c r="D27" s="13">
        <v>23.8084789276123</v>
      </c>
      <c r="E27" s="15">
        <f t="shared" si="0"/>
        <v>4.2688106536865</v>
      </c>
      <c r="F27" s="16">
        <f t="shared" si="3"/>
        <v>6.1059488932292</v>
      </c>
      <c r="G27" s="15">
        <f t="shared" si="1"/>
        <v>-1.8371382395427</v>
      </c>
      <c r="H27" s="10">
        <f t="shared" si="2"/>
        <v>3.57300575966853</v>
      </c>
    </row>
    <row r="28" spans="1:8">
      <c r="A28" s="14"/>
      <c r="B28" s="1" t="s">
        <v>36</v>
      </c>
      <c r="C28" s="13">
        <v>28.0606060028076</v>
      </c>
      <c r="D28" s="13">
        <v>22.6216011047363</v>
      </c>
      <c r="E28" s="15">
        <f t="shared" si="0"/>
        <v>5.4390048980713</v>
      </c>
      <c r="F28" s="16">
        <f t="shared" si="3"/>
        <v>6.86906814575193</v>
      </c>
      <c r="G28" s="15">
        <f t="shared" si="1"/>
        <v>-1.43006324768063</v>
      </c>
      <c r="H28" s="10">
        <f t="shared" si="2"/>
        <v>2.69458528163008</v>
      </c>
    </row>
    <row r="29" spans="1:8">
      <c r="A29" s="14"/>
      <c r="B29" s="1" t="s">
        <v>36</v>
      </c>
      <c r="C29" s="13">
        <v>28.159839630127</v>
      </c>
      <c r="D29" s="13">
        <v>22.6684909820556</v>
      </c>
      <c r="E29" s="15">
        <f t="shared" si="0"/>
        <v>5.4913486480714</v>
      </c>
      <c r="F29" s="16">
        <f t="shared" si="3"/>
        <v>6.86906814575193</v>
      </c>
      <c r="G29" s="15">
        <f t="shared" si="1"/>
        <v>-1.37771949768053</v>
      </c>
      <c r="H29" s="10">
        <f t="shared" si="2"/>
        <v>2.59857283685463</v>
      </c>
    </row>
    <row r="30" spans="1:8">
      <c r="A30" s="14"/>
      <c r="B30" s="1" t="s">
        <v>36</v>
      </c>
      <c r="C30" s="13">
        <v>28.1610595703125</v>
      </c>
      <c r="D30" s="13">
        <v>22.6689376831055</v>
      </c>
      <c r="E30" s="15">
        <f t="shared" si="0"/>
        <v>5.492121887207</v>
      </c>
      <c r="F30" s="16">
        <f t="shared" si="3"/>
        <v>6.86906814575193</v>
      </c>
      <c r="G30" s="15">
        <f t="shared" si="1"/>
        <v>-1.37694625854493</v>
      </c>
      <c r="H30" s="10">
        <f t="shared" si="2"/>
        <v>2.59718045676891</v>
      </c>
    </row>
    <row r="31" spans="1:8">
      <c r="A31" s="14"/>
      <c r="B31" s="1" t="s">
        <v>37</v>
      </c>
      <c r="C31" s="13">
        <v>28.0434818267822</v>
      </c>
      <c r="D31" s="13">
        <v>22.7091702270507</v>
      </c>
      <c r="E31" s="15">
        <f t="shared" si="0"/>
        <v>5.3343115997315</v>
      </c>
      <c r="F31" s="16">
        <f t="shared" si="3"/>
        <v>6.96129938761393</v>
      </c>
      <c r="G31" s="15">
        <f t="shared" si="1"/>
        <v>-1.62698778788243</v>
      </c>
      <c r="H31" s="10">
        <f t="shared" si="2"/>
        <v>3.0886743872614</v>
      </c>
    </row>
    <row r="32" spans="1:8">
      <c r="A32" s="14"/>
      <c r="B32" s="1" t="s">
        <v>37</v>
      </c>
      <c r="C32" s="13">
        <v>28.0434856414795</v>
      </c>
      <c r="D32" s="13">
        <v>22.7212810516357</v>
      </c>
      <c r="E32" s="15">
        <f t="shared" si="0"/>
        <v>5.3222045898438</v>
      </c>
      <c r="F32" s="16">
        <f t="shared" si="3"/>
        <v>6.96129938761393</v>
      </c>
      <c r="G32" s="15">
        <f t="shared" si="1"/>
        <v>-1.63909479777013</v>
      </c>
      <c r="H32" s="10">
        <f t="shared" si="2"/>
        <v>3.11470342096894</v>
      </c>
    </row>
    <row r="33" spans="1:8">
      <c r="A33" s="14"/>
      <c r="B33" s="1" t="s">
        <v>37</v>
      </c>
      <c r="C33" s="13">
        <v>28.078747177124</v>
      </c>
      <c r="D33" s="13">
        <v>22.7319369506835</v>
      </c>
      <c r="E33" s="15">
        <f t="shared" si="0"/>
        <v>5.3468102264405</v>
      </c>
      <c r="F33" s="16">
        <f t="shared" si="3"/>
        <v>6.96129938761393</v>
      </c>
      <c r="G33" s="15">
        <f t="shared" si="1"/>
        <v>-1.61448916117343</v>
      </c>
      <c r="H33" s="10">
        <f t="shared" si="2"/>
        <v>3.06203157819057</v>
      </c>
    </row>
    <row r="34" spans="1:8">
      <c r="A34" s="14" t="s">
        <v>163</v>
      </c>
      <c r="B34" s="1" t="s">
        <v>38</v>
      </c>
      <c r="C34" s="13">
        <v>27.4455215454101</v>
      </c>
      <c r="D34" s="13">
        <v>23.3590431213379</v>
      </c>
      <c r="E34" s="15">
        <f t="shared" si="0"/>
        <v>4.0864784240722</v>
      </c>
      <c r="F34" s="16">
        <f t="shared" si="3"/>
        <v>6.38294690450033</v>
      </c>
      <c r="G34" s="15">
        <f t="shared" si="1"/>
        <v>-2.29646848042814</v>
      </c>
      <c r="H34" s="10">
        <f t="shared" si="2"/>
        <v>4.91253770485043</v>
      </c>
    </row>
    <row r="35" spans="1:8">
      <c r="A35" s="14"/>
      <c r="B35" s="1" t="s">
        <v>38</v>
      </c>
      <c r="C35" s="13">
        <v>27.4551094055175</v>
      </c>
      <c r="D35" s="13">
        <v>23.4563892364501</v>
      </c>
      <c r="E35" s="15">
        <f t="shared" si="0"/>
        <v>3.9987201690674</v>
      </c>
      <c r="F35" s="16">
        <f t="shared" si="3"/>
        <v>6.38294690450033</v>
      </c>
      <c r="G35" s="15">
        <f t="shared" si="1"/>
        <v>-2.38422673543293</v>
      </c>
      <c r="H35" s="10">
        <f t="shared" si="2"/>
        <v>5.22064020745713</v>
      </c>
    </row>
    <row r="36" spans="1:8">
      <c r="A36" s="14"/>
      <c r="B36" s="1" t="s">
        <v>38</v>
      </c>
      <c r="C36" s="13">
        <v>27.5214004516602</v>
      </c>
      <c r="D36" s="13">
        <v>23.4806480407715</v>
      </c>
      <c r="E36" s="15">
        <f t="shared" si="0"/>
        <v>4.0407524108887</v>
      </c>
      <c r="F36" s="16">
        <f t="shared" si="3"/>
        <v>6.38294690450033</v>
      </c>
      <c r="G36" s="15">
        <f t="shared" si="1"/>
        <v>-2.34219449361163</v>
      </c>
      <c r="H36" s="10">
        <f t="shared" si="2"/>
        <v>5.07073364134661</v>
      </c>
    </row>
    <row r="37" spans="1:8">
      <c r="A37" s="14"/>
      <c r="B37" s="1" t="s">
        <v>39</v>
      </c>
      <c r="C37" s="13">
        <v>27.4265918731689</v>
      </c>
      <c r="D37" s="13">
        <v>23.3923931121826</v>
      </c>
      <c r="E37" s="15">
        <f t="shared" si="0"/>
        <v>4.0341987609863</v>
      </c>
      <c r="F37" s="16">
        <f t="shared" si="3"/>
        <v>6.27601000467937</v>
      </c>
      <c r="G37" s="15">
        <f t="shared" si="1"/>
        <v>-2.24181124369307</v>
      </c>
      <c r="H37" s="10">
        <f t="shared" si="2"/>
        <v>4.72990511908901</v>
      </c>
    </row>
    <row r="38" spans="1:8">
      <c r="A38" s="14"/>
      <c r="B38" s="1" t="s">
        <v>39</v>
      </c>
      <c r="C38" s="13">
        <v>27.4278160095214</v>
      </c>
      <c r="D38" s="13">
        <v>23.4123516082764</v>
      </c>
      <c r="E38" s="15">
        <f t="shared" si="0"/>
        <v>4.015464401245</v>
      </c>
      <c r="F38" s="16">
        <f t="shared" si="3"/>
        <v>6.27601000467937</v>
      </c>
      <c r="G38" s="15">
        <f t="shared" si="1"/>
        <v>-2.26054560343437</v>
      </c>
      <c r="H38" s="10">
        <f t="shared" si="2"/>
        <v>4.79172662771794</v>
      </c>
    </row>
    <row r="39" spans="1:8">
      <c r="A39" s="14"/>
      <c r="B39" s="1" t="s">
        <v>39</v>
      </c>
      <c r="C39" s="13">
        <v>27.5309295654297</v>
      </c>
      <c r="D39" s="13">
        <v>23.4756965637207</v>
      </c>
      <c r="E39" s="15">
        <f t="shared" si="0"/>
        <v>4.055233001709</v>
      </c>
      <c r="F39" s="16">
        <f t="shared" si="3"/>
        <v>6.27601000467937</v>
      </c>
      <c r="G39" s="15">
        <f t="shared" si="1"/>
        <v>-2.22077700297037</v>
      </c>
      <c r="H39" s="10">
        <f t="shared" si="2"/>
        <v>4.66144421852506</v>
      </c>
    </row>
    <row r="40" spans="1:8">
      <c r="A40" s="14"/>
      <c r="B40" s="1" t="s">
        <v>40</v>
      </c>
      <c r="C40" s="13">
        <v>27.4612255096436</v>
      </c>
      <c r="D40" s="13">
        <v>23.3052406311035</v>
      </c>
      <c r="E40" s="15">
        <f t="shared" si="0"/>
        <v>4.1559848785401</v>
      </c>
      <c r="F40" s="16">
        <f t="shared" si="3"/>
        <v>6.1059488932292</v>
      </c>
      <c r="G40" s="15">
        <f t="shared" si="1"/>
        <v>-1.9499640146891</v>
      </c>
      <c r="H40" s="10">
        <f t="shared" si="2"/>
        <v>3.86364894305064</v>
      </c>
    </row>
    <row r="41" spans="1:8">
      <c r="A41" s="14"/>
      <c r="B41" s="1" t="s">
        <v>40</v>
      </c>
      <c r="C41" s="13">
        <v>27.5321178436279</v>
      </c>
      <c r="D41" s="13">
        <v>23.3563251495361</v>
      </c>
      <c r="E41" s="15">
        <f t="shared" si="0"/>
        <v>4.1757926940918</v>
      </c>
      <c r="F41" s="16">
        <f t="shared" si="3"/>
        <v>6.1059488932292</v>
      </c>
      <c r="G41" s="15">
        <f t="shared" si="1"/>
        <v>-1.9301561991374</v>
      </c>
      <c r="H41" s="10">
        <f t="shared" si="2"/>
        <v>3.81096457913253</v>
      </c>
    </row>
    <row r="42" spans="1:8">
      <c r="A42" s="14"/>
      <c r="B42" s="1" t="s">
        <v>40</v>
      </c>
      <c r="C42" s="13">
        <v>27.5788555145264</v>
      </c>
      <c r="D42" s="13">
        <v>23.3674255371093</v>
      </c>
      <c r="E42" s="15">
        <f t="shared" si="0"/>
        <v>4.2114299774171</v>
      </c>
      <c r="F42" s="16">
        <f t="shared" si="3"/>
        <v>6.1059488932292</v>
      </c>
      <c r="G42" s="15">
        <f t="shared" si="1"/>
        <v>-1.8945189158121</v>
      </c>
      <c r="H42" s="10">
        <f t="shared" si="2"/>
        <v>3.71797975819748</v>
      </c>
    </row>
    <row r="43" spans="1:8">
      <c r="A43" s="14"/>
      <c r="B43" s="1" t="s">
        <v>41</v>
      </c>
      <c r="C43" s="13">
        <v>27.4919792175292</v>
      </c>
      <c r="D43" s="13">
        <v>23.2318668365479</v>
      </c>
      <c r="E43" s="15">
        <f t="shared" si="0"/>
        <v>4.2601123809813</v>
      </c>
      <c r="F43" s="16">
        <f t="shared" si="3"/>
        <v>6.86906814575193</v>
      </c>
      <c r="G43" s="15">
        <f t="shared" si="1"/>
        <v>-2.60895576477064</v>
      </c>
      <c r="H43" s="10">
        <f t="shared" si="2"/>
        <v>6.10061955586135</v>
      </c>
    </row>
    <row r="44" spans="1:8">
      <c r="A44" s="14"/>
      <c r="B44" s="1" t="s">
        <v>41</v>
      </c>
      <c r="C44" s="13">
        <v>27.4920803070068</v>
      </c>
      <c r="D44" s="13">
        <v>23.2600002288818</v>
      </c>
      <c r="E44" s="15">
        <f t="shared" si="0"/>
        <v>4.232080078125</v>
      </c>
      <c r="F44" s="16">
        <f t="shared" si="3"/>
        <v>6.86906814575193</v>
      </c>
      <c r="G44" s="15">
        <f t="shared" si="1"/>
        <v>-2.63698806762693</v>
      </c>
      <c r="H44" s="10">
        <f t="shared" si="2"/>
        <v>6.22031683928671</v>
      </c>
    </row>
    <row r="45" spans="1:8">
      <c r="A45" s="14"/>
      <c r="B45" s="1" t="s">
        <v>41</v>
      </c>
      <c r="C45" s="13">
        <v>27.5515708923339</v>
      </c>
      <c r="D45" s="13">
        <v>23.309850692749</v>
      </c>
      <c r="E45" s="15">
        <f t="shared" si="0"/>
        <v>4.2417201995849</v>
      </c>
      <c r="F45" s="16">
        <f t="shared" si="3"/>
        <v>6.86906814575193</v>
      </c>
      <c r="G45" s="15">
        <f t="shared" si="1"/>
        <v>-2.62734794616703</v>
      </c>
      <c r="H45" s="10">
        <f t="shared" si="2"/>
        <v>6.17889109705356</v>
      </c>
    </row>
    <row r="46" spans="1:8">
      <c r="A46" s="14"/>
      <c r="B46" s="1" t="s">
        <v>42</v>
      </c>
      <c r="C46" s="13">
        <v>27.4132690429688</v>
      </c>
      <c r="D46" s="13">
        <v>23.2162696838378</v>
      </c>
      <c r="E46" s="15">
        <f t="shared" si="0"/>
        <v>4.196999359131</v>
      </c>
      <c r="F46" s="16">
        <f t="shared" si="3"/>
        <v>6.96129938761393</v>
      </c>
      <c r="G46" s="15">
        <f t="shared" si="1"/>
        <v>-2.76430002848294</v>
      </c>
      <c r="H46" s="10">
        <f t="shared" si="2"/>
        <v>6.79418276939004</v>
      </c>
    </row>
    <row r="47" spans="1:8">
      <c r="A47" s="14"/>
      <c r="B47" s="1" t="s">
        <v>42</v>
      </c>
      <c r="C47" s="13">
        <v>27.4611206054688</v>
      </c>
      <c r="D47" s="13">
        <v>23.2568054199218</v>
      </c>
      <c r="E47" s="15">
        <f t="shared" si="0"/>
        <v>4.204315185547</v>
      </c>
      <c r="F47" s="16">
        <f t="shared" si="3"/>
        <v>6.96129938761393</v>
      </c>
      <c r="G47" s="15">
        <f t="shared" si="1"/>
        <v>-2.75698420206693</v>
      </c>
      <c r="H47" s="10">
        <f t="shared" si="2"/>
        <v>6.75981705291907</v>
      </c>
    </row>
    <row r="48" spans="1:8">
      <c r="A48" s="14"/>
      <c r="B48" s="1" t="s">
        <v>42</v>
      </c>
      <c r="C48" s="13">
        <v>27.5196475982666</v>
      </c>
      <c r="D48" s="13">
        <v>23.2816326141357</v>
      </c>
      <c r="E48" s="15">
        <f t="shared" si="0"/>
        <v>4.2380149841309</v>
      </c>
      <c r="F48" s="16">
        <f t="shared" si="3"/>
        <v>6.96129938761393</v>
      </c>
      <c r="G48" s="15">
        <f t="shared" si="1"/>
        <v>-2.72328440348303</v>
      </c>
      <c r="H48" s="10">
        <f t="shared" si="2"/>
        <v>6.60374495896826</v>
      </c>
    </row>
  </sheetData>
  <mergeCells count="4">
    <mergeCell ref="A1:H1"/>
    <mergeCell ref="A4:A18"/>
    <mergeCell ref="A19:A33"/>
    <mergeCell ref="A34:A48"/>
  </mergeCells>
  <pageMargins left="0.75" right="0.75" top="1" bottom="1" header="0.5" footer="0.5"/>
  <headerFooter>
    <oddFooter>&amp;L
&amp;1#&amp;"Rockwell"&amp;9&amp;K0078D7 Information Classification: General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workbookViewId="0">
      <selection activeCell="A1" sqref="A1:H1"/>
    </sheetView>
  </sheetViews>
  <sheetFormatPr defaultColWidth="9" defaultRowHeight="13.5" outlineLevelCol="7"/>
  <cols>
    <col min="1" max="1" width="13.2654867256637" customWidth="1"/>
    <col min="2" max="2" width="15" customWidth="1"/>
    <col min="3" max="4" width="9.60176991150442" customWidth="1"/>
    <col min="5" max="5" width="12.8672566371681"/>
    <col min="6" max="6" width="16.1327433628319" customWidth="1"/>
    <col min="7" max="7" width="13.8672566371681"/>
    <col min="8" max="8" width="12.8672566371681"/>
  </cols>
  <sheetData>
    <row r="1" spans="1:8">
      <c r="A1" s="6" t="s">
        <v>164</v>
      </c>
      <c r="B1" s="6"/>
      <c r="C1" s="6"/>
      <c r="D1" s="6"/>
      <c r="E1" s="6"/>
      <c r="F1" s="6"/>
      <c r="G1" s="6"/>
      <c r="H1" s="6"/>
    </row>
    <row r="2" spans="1:6">
      <c r="A2" s="1" t="s">
        <v>165</v>
      </c>
      <c r="D2" s="7"/>
      <c r="E2" s="7"/>
      <c r="F2" s="7"/>
    </row>
    <row r="3" spans="1:8">
      <c r="A3" s="1" t="s">
        <v>145</v>
      </c>
      <c r="B3" s="1" t="s">
        <v>146</v>
      </c>
      <c r="C3" s="7" t="s">
        <v>147</v>
      </c>
      <c r="D3" s="7" t="s">
        <v>148</v>
      </c>
      <c r="E3" s="7" t="s">
        <v>149</v>
      </c>
      <c r="F3" s="8" t="s">
        <v>150</v>
      </c>
      <c r="G3" s="9" t="s">
        <v>151</v>
      </c>
      <c r="H3" s="9" t="s">
        <v>152</v>
      </c>
    </row>
    <row r="4" spans="1:8">
      <c r="A4" s="1" t="s">
        <v>153</v>
      </c>
      <c r="B4" s="1" t="s">
        <v>154</v>
      </c>
      <c r="C4" s="7">
        <v>31.1894874572753</v>
      </c>
      <c r="D4" s="7">
        <v>23.3572597503662</v>
      </c>
      <c r="E4" s="7">
        <f>C4-D4</f>
        <v>7.8322277069091</v>
      </c>
      <c r="F4" s="10">
        <f>AVERAGE(E4:E6)</f>
        <v>7.8202313741048</v>
      </c>
      <c r="G4" s="7">
        <f>E4-F4</f>
        <v>0.0119963328042987</v>
      </c>
      <c r="H4" s="7">
        <f>POWER(2,-G4)</f>
        <v>0.991719251592563</v>
      </c>
    </row>
    <row r="5" spans="1:8">
      <c r="A5" s="1"/>
      <c r="B5" s="1" t="s">
        <v>154</v>
      </c>
      <c r="C5" s="7">
        <v>31.2138832092285</v>
      </c>
      <c r="D5" s="7">
        <v>23.3788963317871</v>
      </c>
      <c r="E5" s="7">
        <f t="shared" ref="E5:E48" si="0">C5-D5</f>
        <v>7.8349868774414</v>
      </c>
      <c r="F5" s="10">
        <f>F4</f>
        <v>7.8202313741048</v>
      </c>
      <c r="G5" s="7">
        <f t="shared" ref="G5:G48" si="1">E5-F5</f>
        <v>0.0147555033365991</v>
      </c>
      <c r="H5" s="7">
        <f t="shared" ref="H5:H48" si="2">POWER(2,-G5)</f>
        <v>0.989824389891864</v>
      </c>
    </row>
    <row r="6" spans="1:8">
      <c r="A6" s="1"/>
      <c r="B6" s="1" t="s">
        <v>154</v>
      </c>
      <c r="C6" s="7">
        <v>31.2567443847656</v>
      </c>
      <c r="D6" s="7">
        <v>23.4632648468017</v>
      </c>
      <c r="E6" s="7">
        <f t="shared" si="0"/>
        <v>7.7934795379639</v>
      </c>
      <c r="F6" s="10">
        <f>F4</f>
        <v>7.8202313741048</v>
      </c>
      <c r="G6" s="7">
        <f t="shared" si="1"/>
        <v>-0.0267518361408987</v>
      </c>
      <c r="H6" s="7">
        <f t="shared" si="2"/>
        <v>1.01871594805872</v>
      </c>
    </row>
    <row r="7" spans="1:8">
      <c r="A7" s="1"/>
      <c r="B7" s="1" t="s">
        <v>155</v>
      </c>
      <c r="C7" s="7">
        <v>31.1556358337402</v>
      </c>
      <c r="D7" s="7">
        <v>23.3628826141357</v>
      </c>
      <c r="E7" s="7">
        <f t="shared" si="0"/>
        <v>7.7927532196045</v>
      </c>
      <c r="F7" s="10">
        <f>AVERAGE(E7:E9)</f>
        <v>7.77418314615883</v>
      </c>
      <c r="G7" s="7">
        <f t="shared" si="1"/>
        <v>0.018570073445666</v>
      </c>
      <c r="H7" s="7">
        <f t="shared" si="2"/>
        <v>0.987210693190496</v>
      </c>
    </row>
    <row r="8" spans="1:8">
      <c r="A8" s="1"/>
      <c r="B8" s="1" t="s">
        <v>155</v>
      </c>
      <c r="C8" s="7">
        <v>31.1819438934326</v>
      </c>
      <c r="D8" s="7">
        <v>23.4216243743896</v>
      </c>
      <c r="E8" s="7">
        <f t="shared" si="0"/>
        <v>7.760319519043</v>
      </c>
      <c r="F8" s="10">
        <f>F7</f>
        <v>7.77418314615883</v>
      </c>
      <c r="G8" s="7">
        <f t="shared" si="1"/>
        <v>-0.0138636271158354</v>
      </c>
      <c r="H8" s="7">
        <f t="shared" si="2"/>
        <v>1.00965585387173</v>
      </c>
    </row>
    <row r="9" spans="1:8">
      <c r="A9" s="1"/>
      <c r="B9" s="1" t="s">
        <v>155</v>
      </c>
      <c r="C9" s="7">
        <v>31.1971157073974</v>
      </c>
      <c r="D9" s="7">
        <v>23.4276390075684</v>
      </c>
      <c r="E9" s="7">
        <f t="shared" si="0"/>
        <v>7.769476699829</v>
      </c>
      <c r="F9" s="10">
        <f>F7</f>
        <v>7.77418314615883</v>
      </c>
      <c r="G9" s="7">
        <f t="shared" si="1"/>
        <v>-0.00470644632983053</v>
      </c>
      <c r="H9" s="7">
        <f t="shared" si="2"/>
        <v>1.00326758696521</v>
      </c>
    </row>
    <row r="10" spans="1:8">
      <c r="A10" s="1"/>
      <c r="B10" s="1" t="s">
        <v>156</v>
      </c>
      <c r="C10" s="7">
        <v>31.198253250122</v>
      </c>
      <c r="D10" s="7">
        <v>23.4490886688232</v>
      </c>
      <c r="E10" s="7">
        <f t="shared" si="0"/>
        <v>7.7491645812988</v>
      </c>
      <c r="F10" s="10">
        <f>AVERAGE(E10:E12)</f>
        <v>7.73831392923993</v>
      </c>
      <c r="G10" s="7">
        <f t="shared" si="1"/>
        <v>0.010850652058866</v>
      </c>
      <c r="H10" s="7">
        <f t="shared" si="2"/>
        <v>0.992507113807904</v>
      </c>
    </row>
    <row r="11" spans="1:8">
      <c r="A11" s="1"/>
      <c r="B11" s="1" t="s">
        <v>156</v>
      </c>
      <c r="C11" s="7">
        <v>31.213306427002</v>
      </c>
      <c r="D11" s="7">
        <v>23.4953502655029</v>
      </c>
      <c r="E11" s="7">
        <f t="shared" si="0"/>
        <v>7.7179561614991</v>
      </c>
      <c r="F11" s="10">
        <f>F10</f>
        <v>7.73831392923993</v>
      </c>
      <c r="G11" s="7">
        <f t="shared" si="1"/>
        <v>-0.0203577677408342</v>
      </c>
      <c r="H11" s="7">
        <f t="shared" si="2"/>
        <v>1.01421095842253</v>
      </c>
    </row>
    <row r="12" spans="1:8">
      <c r="A12" s="1"/>
      <c r="B12" s="1" t="s">
        <v>156</v>
      </c>
      <c r="C12" s="7">
        <v>31.2572044372558</v>
      </c>
      <c r="D12" s="7">
        <v>23.5093833923339</v>
      </c>
      <c r="E12" s="7">
        <f t="shared" si="0"/>
        <v>7.7478210449219</v>
      </c>
      <c r="F12" s="10">
        <f>F10</f>
        <v>7.73831392923993</v>
      </c>
      <c r="G12" s="7">
        <f t="shared" si="1"/>
        <v>0.00950711568196905</v>
      </c>
      <c r="H12" s="7">
        <f t="shared" si="2"/>
        <v>0.993431834885959</v>
      </c>
    </row>
    <row r="13" spans="1:8">
      <c r="A13" s="1"/>
      <c r="B13" s="1" t="s">
        <v>157</v>
      </c>
      <c r="C13" s="7">
        <v>31.4154499053955</v>
      </c>
      <c r="D13" s="7">
        <v>23.2422481536865</v>
      </c>
      <c r="E13" s="7">
        <f t="shared" si="0"/>
        <v>8.173201751709</v>
      </c>
      <c r="F13" s="10">
        <f>AVERAGE(E13:E15)</f>
        <v>8.16880760192873</v>
      </c>
      <c r="G13" s="7">
        <f t="shared" si="1"/>
        <v>0.00439414978026775</v>
      </c>
      <c r="H13" s="7">
        <f t="shared" si="2"/>
        <v>0.996958841189276</v>
      </c>
    </row>
    <row r="14" spans="1:8">
      <c r="A14" s="1"/>
      <c r="B14" s="1" t="s">
        <v>157</v>
      </c>
      <c r="C14" s="7">
        <v>31.422887802124</v>
      </c>
      <c r="D14" s="7">
        <v>23.2531814575195</v>
      </c>
      <c r="E14" s="7">
        <f t="shared" si="0"/>
        <v>8.1697063446045</v>
      </c>
      <c r="F14" s="10">
        <f>F13</f>
        <v>8.16880760192873</v>
      </c>
      <c r="G14" s="7">
        <f t="shared" si="1"/>
        <v>0.000898742675765618</v>
      </c>
      <c r="H14" s="7">
        <f t="shared" si="2"/>
        <v>0.999377233048131</v>
      </c>
    </row>
    <row r="15" spans="1:8">
      <c r="A15" s="1"/>
      <c r="B15" s="1" t="s">
        <v>157</v>
      </c>
      <c r="C15" s="7">
        <v>31.4477844238281</v>
      </c>
      <c r="D15" s="7">
        <v>23.2842697143554</v>
      </c>
      <c r="E15" s="7">
        <f t="shared" si="0"/>
        <v>8.1635147094727</v>
      </c>
      <c r="F15" s="10">
        <f>F13</f>
        <v>8.16880760192873</v>
      </c>
      <c r="G15" s="7">
        <f t="shared" si="1"/>
        <v>-0.00529289245603337</v>
      </c>
      <c r="H15" s="7">
        <f t="shared" si="2"/>
        <v>1.00367549159661</v>
      </c>
    </row>
    <row r="16" spans="1:8">
      <c r="A16" s="1"/>
      <c r="B16" s="1" t="s">
        <v>158</v>
      </c>
      <c r="C16" s="7">
        <v>31.4689922332764</v>
      </c>
      <c r="D16" s="7">
        <v>23.2215328216553</v>
      </c>
      <c r="E16" s="7">
        <f t="shared" si="0"/>
        <v>8.2474594116211</v>
      </c>
      <c r="F16" s="10">
        <f>AVERAGE(E16:E18)</f>
        <v>8.26692466735837</v>
      </c>
      <c r="G16" s="7">
        <f t="shared" si="1"/>
        <v>-0.0194652557372663</v>
      </c>
      <c r="H16" s="7">
        <f t="shared" si="2"/>
        <v>1.01358371878381</v>
      </c>
    </row>
    <row r="17" spans="1:8">
      <c r="A17" s="1"/>
      <c r="B17" s="1" t="s">
        <v>158</v>
      </c>
      <c r="C17" s="7">
        <v>31.4863117218017</v>
      </c>
      <c r="D17" s="7">
        <v>23.2241401672363</v>
      </c>
      <c r="E17" s="7">
        <f t="shared" si="0"/>
        <v>8.2621715545654</v>
      </c>
      <c r="F17" s="10">
        <f>F16</f>
        <v>8.26692466735837</v>
      </c>
      <c r="G17" s="7">
        <f t="shared" si="1"/>
        <v>-0.0047531127929652</v>
      </c>
      <c r="H17" s="7">
        <f t="shared" si="2"/>
        <v>1.00330003991318</v>
      </c>
    </row>
    <row r="18" spans="1:8">
      <c r="A18" s="1"/>
      <c r="B18" s="1" t="s">
        <v>158</v>
      </c>
      <c r="C18" s="7">
        <v>31.5192710876464</v>
      </c>
      <c r="D18" s="7">
        <v>23.2281280517578</v>
      </c>
      <c r="E18" s="7">
        <f t="shared" si="0"/>
        <v>8.2911430358886</v>
      </c>
      <c r="F18" s="10">
        <f>F16</f>
        <v>8.26692466735837</v>
      </c>
      <c r="G18" s="7">
        <f t="shared" si="1"/>
        <v>0.0242183685302315</v>
      </c>
      <c r="H18" s="7">
        <f t="shared" si="2"/>
        <v>0.983353220912132</v>
      </c>
    </row>
    <row r="19" spans="1:8">
      <c r="A19" s="1" t="s">
        <v>159</v>
      </c>
      <c r="B19" s="1" t="s">
        <v>33</v>
      </c>
      <c r="C19" s="11">
        <v>30.7561477661132</v>
      </c>
      <c r="D19" s="11">
        <v>23.8808761596679</v>
      </c>
      <c r="E19" s="7">
        <f t="shared" si="0"/>
        <v>6.8752716064453</v>
      </c>
      <c r="F19" s="12">
        <v>7.77418314615884</v>
      </c>
      <c r="G19" s="7">
        <f t="shared" si="1"/>
        <v>-0.898911539713538</v>
      </c>
      <c r="H19" s="7">
        <f t="shared" si="2"/>
        <v>1.86465863596288</v>
      </c>
    </row>
    <row r="20" spans="1:8">
      <c r="A20" s="1"/>
      <c r="B20" s="1" t="s">
        <v>33</v>
      </c>
      <c r="C20" s="11">
        <v>30.7587028503417</v>
      </c>
      <c r="D20" s="11">
        <v>23.8980941772461</v>
      </c>
      <c r="E20" s="7">
        <f t="shared" si="0"/>
        <v>6.8606086730956</v>
      </c>
      <c r="F20" s="12">
        <v>7.77418314615884</v>
      </c>
      <c r="G20" s="7">
        <f t="shared" si="1"/>
        <v>-0.913574473063242</v>
      </c>
      <c r="H20" s="7">
        <f t="shared" si="2"/>
        <v>1.88370686125655</v>
      </c>
    </row>
    <row r="21" spans="1:8">
      <c r="A21" s="1"/>
      <c r="B21" s="1" t="s">
        <v>33</v>
      </c>
      <c r="C21" s="11">
        <v>30.8251457214355</v>
      </c>
      <c r="D21" s="11">
        <v>23.9045810699463</v>
      </c>
      <c r="E21" s="7">
        <f t="shared" si="0"/>
        <v>6.9205646514892</v>
      </c>
      <c r="F21" s="12">
        <v>7.77418314615884</v>
      </c>
      <c r="G21" s="7">
        <f t="shared" si="1"/>
        <v>-0.853618494669639</v>
      </c>
      <c r="H21" s="7">
        <f t="shared" si="2"/>
        <v>1.80702754113778</v>
      </c>
    </row>
    <row r="22" spans="1:8">
      <c r="A22" s="1"/>
      <c r="B22" s="1" t="s">
        <v>34</v>
      </c>
      <c r="C22" s="11">
        <v>29.9952164459228</v>
      </c>
      <c r="D22" s="11">
        <v>22.6216011047363</v>
      </c>
      <c r="E22" s="7">
        <f t="shared" si="0"/>
        <v>7.3736153411865</v>
      </c>
      <c r="F22" s="12">
        <v>8.16880760192874</v>
      </c>
      <c r="G22" s="7">
        <f t="shared" si="1"/>
        <v>-0.79519226074224</v>
      </c>
      <c r="H22" s="7">
        <f t="shared" si="2"/>
        <v>1.73530861478332</v>
      </c>
    </row>
    <row r="23" spans="1:8">
      <c r="A23" s="1"/>
      <c r="B23" s="1" t="s">
        <v>34</v>
      </c>
      <c r="C23" s="11">
        <v>30.0113217163085</v>
      </c>
      <c r="D23" s="11">
        <v>22.6684909820556</v>
      </c>
      <c r="E23" s="7">
        <f t="shared" si="0"/>
        <v>7.3428307342529</v>
      </c>
      <c r="F23" s="12">
        <v>8.16880760192874</v>
      </c>
      <c r="G23" s="7">
        <f t="shared" si="1"/>
        <v>-0.825976867675841</v>
      </c>
      <c r="H23" s="7">
        <f t="shared" si="2"/>
        <v>1.77273497394267</v>
      </c>
    </row>
    <row r="24" spans="1:8">
      <c r="A24" s="1"/>
      <c r="B24" s="1" t="s">
        <v>34</v>
      </c>
      <c r="C24" s="11">
        <v>30.0504329681396</v>
      </c>
      <c r="D24" s="11">
        <v>22.6689376831055</v>
      </c>
      <c r="E24" s="7">
        <f t="shared" si="0"/>
        <v>7.3814952850341</v>
      </c>
      <c r="F24" s="12">
        <v>8.16880760192874</v>
      </c>
      <c r="G24" s="7">
        <f t="shared" si="1"/>
        <v>-0.787312316894642</v>
      </c>
      <c r="H24" s="7">
        <f t="shared" si="2"/>
        <v>1.72585626473008</v>
      </c>
    </row>
    <row r="25" spans="1:8">
      <c r="A25" s="1"/>
      <c r="B25" s="1" t="s">
        <v>35</v>
      </c>
      <c r="C25" s="11">
        <v>30.4940090179443</v>
      </c>
      <c r="D25" s="11">
        <v>23.3590431213379</v>
      </c>
      <c r="E25" s="7">
        <f t="shared" si="0"/>
        <v>7.1349658966064</v>
      </c>
      <c r="F25" s="12">
        <v>7.8202313741048</v>
      </c>
      <c r="G25" s="7">
        <f t="shared" si="1"/>
        <v>-0.685265477498401</v>
      </c>
      <c r="H25" s="7">
        <f t="shared" si="2"/>
        <v>1.60799784995478</v>
      </c>
    </row>
    <row r="26" spans="1:8">
      <c r="A26" s="1"/>
      <c r="B26" s="1" t="s">
        <v>35</v>
      </c>
      <c r="C26" s="11">
        <v>30.5068077087402</v>
      </c>
      <c r="D26" s="11">
        <v>23.4563892364501</v>
      </c>
      <c r="E26" s="7">
        <f t="shared" si="0"/>
        <v>7.0504184722901</v>
      </c>
      <c r="F26" s="12">
        <v>7.8202313741048</v>
      </c>
      <c r="G26" s="7">
        <f t="shared" si="1"/>
        <v>-0.769812901814699</v>
      </c>
      <c r="H26" s="7">
        <f t="shared" si="2"/>
        <v>1.70504864726985</v>
      </c>
    </row>
    <row r="27" spans="1:8">
      <c r="A27" s="1"/>
      <c r="B27" s="1" t="s">
        <v>35</v>
      </c>
      <c r="C27" s="11">
        <v>30.5683784484863</v>
      </c>
      <c r="D27" s="11">
        <v>23.4806480407715</v>
      </c>
      <c r="E27" s="7">
        <f t="shared" si="0"/>
        <v>7.0877304077148</v>
      </c>
      <c r="F27" s="12">
        <v>7.8202313741048</v>
      </c>
      <c r="G27" s="7">
        <f t="shared" si="1"/>
        <v>-0.732500966389999</v>
      </c>
      <c r="H27" s="7">
        <f t="shared" si="2"/>
        <v>1.66151689886707</v>
      </c>
    </row>
    <row r="28" spans="1:8">
      <c r="A28" s="1"/>
      <c r="B28" s="1" t="s">
        <v>36</v>
      </c>
      <c r="C28" s="11">
        <v>30.4780925750732</v>
      </c>
      <c r="D28" s="11">
        <v>23.3923931121826</v>
      </c>
      <c r="E28" s="7">
        <f t="shared" si="0"/>
        <v>7.0856994628906</v>
      </c>
      <c r="F28" s="12">
        <v>7.77418314615884</v>
      </c>
      <c r="G28" s="7">
        <f t="shared" si="1"/>
        <v>-0.688483683268238</v>
      </c>
      <c r="H28" s="7">
        <f t="shared" si="2"/>
        <v>1.61158879874826</v>
      </c>
    </row>
    <row r="29" spans="1:8">
      <c r="A29" s="1"/>
      <c r="B29" s="1" t="s">
        <v>36</v>
      </c>
      <c r="C29" s="11">
        <v>30.4861583709717</v>
      </c>
      <c r="D29" s="11">
        <v>23.4123516082764</v>
      </c>
      <c r="E29" s="7">
        <f t="shared" si="0"/>
        <v>7.0738067626953</v>
      </c>
      <c r="F29" s="12">
        <v>7.77418314615884</v>
      </c>
      <c r="G29" s="7">
        <f t="shared" si="1"/>
        <v>-0.700376383463539</v>
      </c>
      <c r="H29" s="7">
        <f t="shared" si="2"/>
        <v>1.62492866365444</v>
      </c>
    </row>
    <row r="30" spans="1:8">
      <c r="A30" s="1"/>
      <c r="B30" s="1" t="s">
        <v>36</v>
      </c>
      <c r="C30" s="11">
        <v>30.5295043945312</v>
      </c>
      <c r="D30" s="11">
        <v>23.4756965637207</v>
      </c>
      <c r="E30" s="7">
        <f t="shared" si="0"/>
        <v>7.0538078308105</v>
      </c>
      <c r="F30" s="12">
        <v>7.77418314615884</v>
      </c>
      <c r="G30" s="7">
        <f t="shared" si="1"/>
        <v>-0.720375315348338</v>
      </c>
      <c r="H30" s="7">
        <f t="shared" si="2"/>
        <v>1.64761060266781</v>
      </c>
    </row>
    <row r="31" spans="1:8">
      <c r="A31" s="1"/>
      <c r="B31" s="1" t="s">
        <v>37</v>
      </c>
      <c r="C31" s="11">
        <v>30.7073364257813</v>
      </c>
      <c r="D31" s="11">
        <v>23.3052406311035</v>
      </c>
      <c r="E31" s="7">
        <f t="shared" si="0"/>
        <v>7.4020957946778</v>
      </c>
      <c r="F31" s="12">
        <v>7.73831392923992</v>
      </c>
      <c r="G31" s="7">
        <f t="shared" si="1"/>
        <v>-0.336218134562122</v>
      </c>
      <c r="H31" s="7">
        <f t="shared" si="2"/>
        <v>1.26244289823644</v>
      </c>
    </row>
    <row r="32" spans="1:8">
      <c r="A32" s="1"/>
      <c r="B32" s="1" t="s">
        <v>37</v>
      </c>
      <c r="C32" s="11">
        <v>30.7358596801757</v>
      </c>
      <c r="D32" s="11">
        <v>23.3563251495361</v>
      </c>
      <c r="E32" s="7">
        <f t="shared" si="0"/>
        <v>7.3795345306396</v>
      </c>
      <c r="F32" s="12">
        <v>7.73831392923992</v>
      </c>
      <c r="G32" s="7">
        <f t="shared" si="1"/>
        <v>-0.358779398600321</v>
      </c>
      <c r="H32" s="7">
        <f t="shared" si="2"/>
        <v>1.28234050606022</v>
      </c>
    </row>
    <row r="33" spans="1:8">
      <c r="A33" s="1"/>
      <c r="B33" s="1" t="s">
        <v>37</v>
      </c>
      <c r="C33" s="11">
        <v>30.7389453887939</v>
      </c>
      <c r="D33" s="11">
        <v>23.3674255371093</v>
      </c>
      <c r="E33" s="7">
        <f t="shared" si="0"/>
        <v>7.3715198516846</v>
      </c>
      <c r="F33" s="12">
        <v>7.73831392923992</v>
      </c>
      <c r="G33" s="7">
        <f t="shared" si="1"/>
        <v>-0.366794077555317</v>
      </c>
      <c r="H33" s="7">
        <f t="shared" si="2"/>
        <v>1.28948418355975</v>
      </c>
    </row>
    <row r="34" spans="1:8">
      <c r="A34" s="1" t="s">
        <v>163</v>
      </c>
      <c r="B34" s="1" t="s">
        <v>38</v>
      </c>
      <c r="C34" s="11">
        <v>30.7495525360107</v>
      </c>
      <c r="D34" s="11">
        <v>23.8599548339844</v>
      </c>
      <c r="E34" s="7">
        <f t="shared" si="0"/>
        <v>6.8895977020263</v>
      </c>
      <c r="F34" s="12">
        <v>7.8202313741048</v>
      </c>
      <c r="G34" s="7">
        <f t="shared" si="1"/>
        <v>-0.9306336720785</v>
      </c>
      <c r="H34" s="7">
        <f t="shared" si="2"/>
        <v>1.90611303049195</v>
      </c>
    </row>
    <row r="35" spans="1:8">
      <c r="A35" s="1"/>
      <c r="B35" s="1" t="s">
        <v>38</v>
      </c>
      <c r="C35" s="11">
        <v>30.7645492553711</v>
      </c>
      <c r="D35" s="11">
        <v>23.869312286377</v>
      </c>
      <c r="E35" s="7">
        <f t="shared" si="0"/>
        <v>6.8952369689941</v>
      </c>
      <c r="F35" s="12">
        <v>7.8202313741048</v>
      </c>
      <c r="G35" s="7">
        <f t="shared" si="1"/>
        <v>-0.924994405110699</v>
      </c>
      <c r="H35" s="7">
        <f t="shared" si="2"/>
        <v>1.89867687866262</v>
      </c>
    </row>
    <row r="36" spans="1:8">
      <c r="A36" s="1"/>
      <c r="B36" s="1" t="s">
        <v>38</v>
      </c>
      <c r="C36" s="11">
        <v>30.7727508544922</v>
      </c>
      <c r="D36" s="11">
        <v>23.925609588623</v>
      </c>
      <c r="E36" s="7">
        <f t="shared" si="0"/>
        <v>6.8471412658692</v>
      </c>
      <c r="F36" s="12">
        <v>7.8202313741048</v>
      </c>
      <c r="G36" s="7">
        <f t="shared" si="1"/>
        <v>-0.973090108235599</v>
      </c>
      <c r="H36" s="7">
        <f t="shared" si="2"/>
        <v>1.96304073200507</v>
      </c>
    </row>
    <row r="37" spans="1:8">
      <c r="A37" s="1"/>
      <c r="B37" s="1" t="s">
        <v>39</v>
      </c>
      <c r="C37" s="11">
        <v>30.5103336334228</v>
      </c>
      <c r="D37" s="11">
        <v>23.7851280212402</v>
      </c>
      <c r="E37" s="7">
        <f t="shared" si="0"/>
        <v>6.7252056121826</v>
      </c>
      <c r="F37" s="12">
        <v>7.73831392923992</v>
      </c>
      <c r="G37" s="7">
        <f t="shared" si="1"/>
        <v>-1.01310831705732</v>
      </c>
      <c r="H37" s="7">
        <f t="shared" si="2"/>
        <v>2.0182547918905</v>
      </c>
    </row>
    <row r="38" spans="1:8">
      <c r="A38" s="1"/>
      <c r="B38" s="1" t="s">
        <v>39</v>
      </c>
      <c r="C38" s="11">
        <v>30.5460033416748</v>
      </c>
      <c r="D38" s="11">
        <v>23.7858009338379</v>
      </c>
      <c r="E38" s="7">
        <f t="shared" si="0"/>
        <v>6.7602024078369</v>
      </c>
      <c r="F38" s="12">
        <v>7.73831392923992</v>
      </c>
      <c r="G38" s="7">
        <f t="shared" si="1"/>
        <v>-0.97811152140302</v>
      </c>
      <c r="H38" s="7">
        <f t="shared" si="2"/>
        <v>1.96988515349787</v>
      </c>
    </row>
    <row r="39" spans="1:8">
      <c r="A39" s="1"/>
      <c r="B39" s="1" t="s">
        <v>39</v>
      </c>
      <c r="C39" s="11">
        <v>30.5922454833984</v>
      </c>
      <c r="D39" s="11">
        <v>23.8084789276123</v>
      </c>
      <c r="E39" s="7">
        <f t="shared" si="0"/>
        <v>6.7837665557861</v>
      </c>
      <c r="F39" s="12">
        <v>7.73831392923992</v>
      </c>
      <c r="G39" s="7">
        <f t="shared" si="1"/>
        <v>-0.954547373453819</v>
      </c>
      <c r="H39" s="7">
        <f t="shared" si="2"/>
        <v>1.93797152546945</v>
      </c>
    </row>
    <row r="40" spans="1:8">
      <c r="A40" s="1"/>
      <c r="B40" s="1" t="s">
        <v>40</v>
      </c>
      <c r="C40" s="11">
        <v>30.0819942474365</v>
      </c>
      <c r="D40" s="11">
        <v>22.7091702270507</v>
      </c>
      <c r="E40" s="7">
        <f t="shared" si="0"/>
        <v>7.3728240203858</v>
      </c>
      <c r="F40" s="12">
        <v>8.26692466735835</v>
      </c>
      <c r="G40" s="7">
        <f t="shared" si="1"/>
        <v>-0.894100646972547</v>
      </c>
      <c r="H40" s="7">
        <f t="shared" si="2"/>
        <v>1.85845099540339</v>
      </c>
    </row>
    <row r="41" spans="1:8">
      <c r="A41" s="1"/>
      <c r="B41" s="1" t="s">
        <v>40</v>
      </c>
      <c r="C41" s="11">
        <v>30.0886119842529</v>
      </c>
      <c r="D41" s="11">
        <v>22.7212810516357</v>
      </c>
      <c r="E41" s="7">
        <f t="shared" si="0"/>
        <v>7.3673309326172</v>
      </c>
      <c r="F41" s="12">
        <v>8.26692466735835</v>
      </c>
      <c r="G41" s="7">
        <f t="shared" si="1"/>
        <v>-0.899593734741149</v>
      </c>
      <c r="H41" s="7">
        <f t="shared" si="2"/>
        <v>1.8655405698542</v>
      </c>
    </row>
    <row r="42" spans="1:8">
      <c r="A42" s="1"/>
      <c r="B42" s="1" t="s">
        <v>40</v>
      </c>
      <c r="C42" s="11">
        <v>30.1390926361083</v>
      </c>
      <c r="D42" s="11">
        <v>22.7319369506835</v>
      </c>
      <c r="E42" s="7">
        <f t="shared" si="0"/>
        <v>7.4071556854248</v>
      </c>
      <c r="F42" s="12">
        <v>8.26692466735835</v>
      </c>
      <c r="G42" s="7">
        <f t="shared" si="1"/>
        <v>-0.859768981933552</v>
      </c>
      <c r="H42" s="7">
        <f t="shared" si="2"/>
        <v>1.81474769268716</v>
      </c>
    </row>
    <row r="43" spans="1:8">
      <c r="A43" s="1"/>
      <c r="B43" s="1" t="s">
        <v>41</v>
      </c>
      <c r="C43" s="11">
        <v>30.0258514404296</v>
      </c>
      <c r="D43" s="11">
        <v>23.2318668365479</v>
      </c>
      <c r="E43" s="7">
        <f t="shared" si="0"/>
        <v>6.7939846038817</v>
      </c>
      <c r="F43" s="12">
        <v>8.16880760192874</v>
      </c>
      <c r="G43" s="7">
        <f t="shared" si="1"/>
        <v>-1.37482299804704</v>
      </c>
      <c r="H43" s="7">
        <f t="shared" si="2"/>
        <v>2.59336091446974</v>
      </c>
    </row>
    <row r="44" spans="1:8">
      <c r="A44" s="1"/>
      <c r="B44" s="1" t="s">
        <v>41</v>
      </c>
      <c r="C44" s="11">
        <v>30.0523498535156</v>
      </c>
      <c r="D44" s="11">
        <v>23.2600002288818</v>
      </c>
      <c r="E44" s="7">
        <f t="shared" si="0"/>
        <v>6.7923496246338</v>
      </c>
      <c r="F44" s="12">
        <v>8.16880760192874</v>
      </c>
      <c r="G44" s="7">
        <f t="shared" si="1"/>
        <v>-1.37645797729494</v>
      </c>
      <c r="H44" s="7">
        <f t="shared" si="2"/>
        <v>2.59630158777427</v>
      </c>
    </row>
    <row r="45" spans="1:8">
      <c r="A45" s="1"/>
      <c r="B45" s="1" t="s">
        <v>41</v>
      </c>
      <c r="C45" s="11">
        <v>30.0882720947265</v>
      </c>
      <c r="D45" s="11">
        <v>23.309850692749</v>
      </c>
      <c r="E45" s="7">
        <f t="shared" si="0"/>
        <v>6.7784214019775</v>
      </c>
      <c r="F45" s="12">
        <v>8.16880760192874</v>
      </c>
      <c r="G45" s="7">
        <f t="shared" si="1"/>
        <v>-1.39038619995124</v>
      </c>
      <c r="H45" s="7">
        <f t="shared" si="2"/>
        <v>2.62148846897804</v>
      </c>
    </row>
    <row r="46" spans="1:8">
      <c r="A46" s="1"/>
      <c r="B46" s="1" t="s">
        <v>42</v>
      </c>
      <c r="C46" s="11">
        <v>30.015177154541</v>
      </c>
      <c r="D46" s="11">
        <v>23.2162696838378</v>
      </c>
      <c r="E46" s="7">
        <f t="shared" si="0"/>
        <v>6.7989074707032</v>
      </c>
      <c r="F46" s="12">
        <v>8.26692466735835</v>
      </c>
      <c r="G46" s="7">
        <f t="shared" si="1"/>
        <v>-1.46801719665515</v>
      </c>
      <c r="H46" s="7">
        <f t="shared" si="2"/>
        <v>2.76641423296583</v>
      </c>
    </row>
    <row r="47" spans="1:8">
      <c r="A47" s="1"/>
      <c r="B47" s="1" t="s">
        <v>42</v>
      </c>
      <c r="C47" s="11">
        <v>30.0369300842285</v>
      </c>
      <c r="D47" s="11">
        <v>23.2568054199218</v>
      </c>
      <c r="E47" s="7">
        <f t="shared" si="0"/>
        <v>6.7801246643067</v>
      </c>
      <c r="F47" s="12">
        <v>8.26692466735835</v>
      </c>
      <c r="G47" s="7">
        <f t="shared" si="1"/>
        <v>-1.48680000305165</v>
      </c>
      <c r="H47" s="7">
        <f t="shared" si="2"/>
        <v>2.80266634510336</v>
      </c>
    </row>
    <row r="48" spans="1:8">
      <c r="A48" s="1"/>
      <c r="B48" s="1" t="s">
        <v>42</v>
      </c>
      <c r="C48" s="11">
        <v>30.0559059143066</v>
      </c>
      <c r="D48" s="11">
        <v>23.2816326141357</v>
      </c>
      <c r="E48" s="7">
        <f t="shared" si="0"/>
        <v>6.7742733001709</v>
      </c>
      <c r="F48" s="12">
        <v>8.26692466735835</v>
      </c>
      <c r="G48" s="7">
        <f t="shared" si="1"/>
        <v>-1.49265136718745</v>
      </c>
      <c r="H48" s="7">
        <f t="shared" si="2"/>
        <v>2.81405664085414</v>
      </c>
    </row>
  </sheetData>
  <mergeCells count="1">
    <mergeCell ref="A1:H1"/>
  </mergeCells>
  <pageMargins left="0.75" right="0.75" top="1" bottom="1" header="0.5" footer="0.5"/>
  <headerFooter>
    <oddFooter>&amp;L
&amp;1#&amp;"Rockwell"&amp;9&amp;K0078D7 Information Classification: General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B4" sqref="B4"/>
    </sheetView>
  </sheetViews>
  <sheetFormatPr defaultColWidth="9" defaultRowHeight="13.5"/>
  <cols>
    <col min="1" max="1" width="21.929203539823" style="1" customWidth="1"/>
    <col min="2" max="2" width="11.7345132743363" style="1" customWidth="1"/>
    <col min="3" max="4" width="11.1327433628319" style="1"/>
    <col min="5" max="5" width="9.26548672566372" style="1"/>
    <col min="6" max="7" width="11.1327433628319" style="1"/>
    <col min="8" max="8" width="9.26548672566372" style="1"/>
    <col min="9" max="10" width="11.1327433628319" style="1"/>
    <col min="11" max="16384" width="9" style="1"/>
  </cols>
  <sheetData>
    <row r="1" spans="1:10">
      <c r="A1" s="2" t="s">
        <v>166</v>
      </c>
      <c r="B1" s="2"/>
      <c r="C1" s="2"/>
      <c r="D1" s="2"/>
      <c r="E1" s="2"/>
      <c r="F1" s="2"/>
      <c r="G1" s="2"/>
      <c r="H1" s="2"/>
      <c r="I1" s="2"/>
      <c r="J1" s="2"/>
    </row>
    <row r="2" spans="1:1">
      <c r="A2" s="1" t="s">
        <v>167</v>
      </c>
    </row>
    <row r="3" spans="2:10">
      <c r="B3" s="1" t="s">
        <v>154</v>
      </c>
      <c r="C3" s="1" t="s">
        <v>33</v>
      </c>
      <c r="D3" s="1" t="s">
        <v>38</v>
      </c>
      <c r="E3" s="1" t="s">
        <v>155</v>
      </c>
      <c r="F3" s="1" t="s">
        <v>34</v>
      </c>
      <c r="G3" s="1" t="s">
        <v>39</v>
      </c>
      <c r="H3" s="1" t="s">
        <v>156</v>
      </c>
      <c r="I3" s="1" t="s">
        <v>35</v>
      </c>
      <c r="J3" s="1" t="s">
        <v>40</v>
      </c>
    </row>
    <row r="4" spans="1:1">
      <c r="A4" s="3" t="s">
        <v>168</v>
      </c>
    </row>
    <row r="5" spans="1:10">
      <c r="A5" s="3" t="s">
        <v>169</v>
      </c>
      <c r="B5" s="4">
        <v>37664.66</v>
      </c>
      <c r="C5" s="4">
        <v>34591.711</v>
      </c>
      <c r="D5" s="4">
        <v>34215.468</v>
      </c>
      <c r="E5" s="4">
        <v>29425.761</v>
      </c>
      <c r="F5" s="4">
        <v>31468.861</v>
      </c>
      <c r="G5" s="4">
        <v>32246.154</v>
      </c>
      <c r="H5" s="4">
        <v>34449.225</v>
      </c>
      <c r="I5" s="4">
        <v>33946.933</v>
      </c>
      <c r="J5" s="4">
        <v>36687.296</v>
      </c>
    </row>
    <row r="6" spans="1:10">
      <c r="A6" s="3" t="s">
        <v>170</v>
      </c>
      <c r="B6" s="4">
        <f>B5/37664.66</f>
        <v>1</v>
      </c>
      <c r="C6" s="4">
        <f>C5/37664.66</f>
        <v>0.918412936689194</v>
      </c>
      <c r="D6" s="4">
        <f>D5/37664.66</f>
        <v>0.908423652304309</v>
      </c>
      <c r="E6" s="4">
        <f t="shared" ref="E6:G6" si="0">E5/29425.761</f>
        <v>1</v>
      </c>
      <c r="F6" s="4">
        <f t="shared" si="0"/>
        <v>1.06943235894562</v>
      </c>
      <c r="G6" s="4">
        <f t="shared" si="0"/>
        <v>1.09584775054756</v>
      </c>
      <c r="H6" s="4">
        <f t="shared" ref="H6:J6" si="1">H5/34449.225</f>
        <v>1</v>
      </c>
      <c r="I6" s="4">
        <f t="shared" si="1"/>
        <v>0.985419352685002</v>
      </c>
      <c r="J6" s="4">
        <f t="shared" si="1"/>
        <v>1.06496723801479</v>
      </c>
    </row>
    <row r="7" spans="1:10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>
      <c r="A8" s="3" t="s">
        <v>171</v>
      </c>
      <c r="B8" s="4"/>
      <c r="C8" s="4"/>
      <c r="D8" s="4"/>
      <c r="E8" s="4"/>
      <c r="F8" s="4"/>
      <c r="G8" s="4"/>
      <c r="H8" s="4"/>
      <c r="I8" s="4"/>
      <c r="J8" s="4"/>
    </row>
    <row r="9" spans="1:10">
      <c r="A9" s="3" t="s">
        <v>169</v>
      </c>
      <c r="B9" s="4">
        <v>29427.64</v>
      </c>
      <c r="C9" s="4">
        <v>17341.125</v>
      </c>
      <c r="D9" s="4">
        <v>22785.246</v>
      </c>
      <c r="E9" s="4">
        <v>24757.418</v>
      </c>
      <c r="F9" s="4">
        <v>16397.225</v>
      </c>
      <c r="G9" s="4">
        <v>19023.054</v>
      </c>
      <c r="H9" s="4">
        <v>21899.953</v>
      </c>
      <c r="I9" s="4">
        <v>11266.711</v>
      </c>
      <c r="J9" s="4">
        <v>16336.518</v>
      </c>
    </row>
    <row r="10" spans="1:10">
      <c r="A10" s="3" t="s">
        <v>170</v>
      </c>
      <c r="B10" s="4">
        <f>B9/29427.64</f>
        <v>1</v>
      </c>
      <c r="C10" s="4">
        <f>C9/29427.64</f>
        <v>0.589280180129973</v>
      </c>
      <c r="D10" s="4">
        <f>D9/29427.64</f>
        <v>0.774280438390574</v>
      </c>
      <c r="E10" s="4">
        <f t="shared" ref="E10:G10" si="2">E9/24757.418</f>
        <v>1</v>
      </c>
      <c r="F10" s="4">
        <f t="shared" si="2"/>
        <v>0.662315634045521</v>
      </c>
      <c r="G10" s="4">
        <f t="shared" si="2"/>
        <v>0.76837794635935</v>
      </c>
      <c r="H10" s="4">
        <f t="shared" ref="H10:J10" si="3">H9/21899.953</f>
        <v>1</v>
      </c>
      <c r="I10" s="4">
        <f t="shared" si="3"/>
        <v>0.51446279359595</v>
      </c>
      <c r="J10" s="4">
        <f t="shared" si="3"/>
        <v>0.745961326948966</v>
      </c>
    </row>
    <row r="11" spans="1:10">
      <c r="A11" s="3" t="s">
        <v>172</v>
      </c>
      <c r="B11" s="4">
        <f t="shared" ref="B11:J11" si="4">B10/B6</f>
        <v>1</v>
      </c>
      <c r="C11" s="4">
        <f t="shared" si="4"/>
        <v>0.641628788738845</v>
      </c>
      <c r="D11" s="4">
        <f t="shared" si="4"/>
        <v>0.852334080499262</v>
      </c>
      <c r="E11" s="4">
        <f t="shared" si="4"/>
        <v>1</v>
      </c>
      <c r="F11" s="4">
        <f t="shared" si="4"/>
        <v>0.619315124051899</v>
      </c>
      <c r="G11" s="4">
        <f t="shared" si="4"/>
        <v>0.70117217102049</v>
      </c>
      <c r="H11" s="4">
        <f t="shared" si="4"/>
        <v>1</v>
      </c>
      <c r="I11" s="4">
        <f t="shared" si="4"/>
        <v>0.522074984821616</v>
      </c>
      <c r="J11" s="4">
        <f t="shared" si="4"/>
        <v>0.700454718531546</v>
      </c>
    </row>
    <row r="12" spans="1:10">
      <c r="A12" s="5"/>
      <c r="B12" s="4"/>
      <c r="C12" s="4"/>
      <c r="D12" s="4"/>
      <c r="E12" s="4"/>
      <c r="F12" s="4"/>
      <c r="G12" s="4"/>
      <c r="H12" s="4"/>
      <c r="I12" s="4"/>
      <c r="J12" s="4"/>
    </row>
    <row r="13" spans="1:10">
      <c r="A13" s="3" t="s">
        <v>173</v>
      </c>
      <c r="B13" s="4"/>
      <c r="C13" s="4"/>
      <c r="D13" s="4"/>
      <c r="E13" s="4"/>
      <c r="F13" s="4"/>
      <c r="G13" s="4"/>
      <c r="H13" s="4"/>
      <c r="I13" s="4"/>
      <c r="J13" s="4"/>
    </row>
    <row r="14" spans="1:10">
      <c r="A14" s="3" t="s">
        <v>169</v>
      </c>
      <c r="B14" s="4">
        <v>27778.175</v>
      </c>
      <c r="C14" s="4">
        <v>19156.296</v>
      </c>
      <c r="D14" s="4">
        <v>24239.761</v>
      </c>
      <c r="E14" s="4">
        <v>26201.225</v>
      </c>
      <c r="F14" s="4">
        <v>16800.518</v>
      </c>
      <c r="G14" s="4">
        <v>22295.225</v>
      </c>
      <c r="H14" s="4">
        <v>27722.296</v>
      </c>
      <c r="I14" s="4">
        <v>18275.64</v>
      </c>
      <c r="J14" s="4">
        <v>28156.347</v>
      </c>
    </row>
    <row r="15" spans="1:10">
      <c r="A15" s="3" t="s">
        <v>170</v>
      </c>
      <c r="B15" s="4">
        <f>B14/27778.175</f>
        <v>1</v>
      </c>
      <c r="C15" s="4">
        <f>C14/27778.175</f>
        <v>0.689616794479839</v>
      </c>
      <c r="D15" s="4">
        <f>D14/27778.175</f>
        <v>0.872618917549479</v>
      </c>
      <c r="E15" s="4">
        <f t="shared" ref="E15:G15" si="5">E14/26201.225</f>
        <v>1</v>
      </c>
      <c r="F15" s="4">
        <f t="shared" si="5"/>
        <v>0.64121116474516</v>
      </c>
      <c r="G15" s="4">
        <f t="shared" si="5"/>
        <v>0.850923000737561</v>
      </c>
      <c r="H15" s="4">
        <f t="shared" ref="H15:J15" si="6">H14/27722.296</f>
        <v>1</v>
      </c>
      <c r="I15" s="4">
        <f t="shared" si="6"/>
        <v>0.659239768596367</v>
      </c>
      <c r="J15" s="4">
        <f t="shared" si="6"/>
        <v>1.01565710863198</v>
      </c>
    </row>
    <row r="16" spans="1:10">
      <c r="A16" s="3" t="s">
        <v>172</v>
      </c>
      <c r="B16" s="4">
        <f t="shared" ref="B16:J16" si="7">B15/B6</f>
        <v>1</v>
      </c>
      <c r="C16" s="4">
        <f t="shared" si="7"/>
        <v>0.750878789845724</v>
      </c>
      <c r="D16" s="4">
        <f t="shared" si="7"/>
        <v>0.960585862483867</v>
      </c>
      <c r="E16" s="4">
        <f t="shared" si="7"/>
        <v>1</v>
      </c>
      <c r="F16" s="4">
        <f t="shared" si="7"/>
        <v>0.59958085182437</v>
      </c>
      <c r="G16" s="4">
        <f t="shared" si="7"/>
        <v>0.776497465375446</v>
      </c>
      <c r="H16" s="4">
        <f t="shared" si="7"/>
        <v>1</v>
      </c>
      <c r="I16" s="4">
        <f t="shared" si="7"/>
        <v>0.668994136151392</v>
      </c>
      <c r="J16" s="4">
        <f t="shared" si="7"/>
        <v>0.953697984667844</v>
      </c>
    </row>
    <row r="17" spans="1:1">
      <c r="A17" s="5"/>
    </row>
  </sheetData>
  <mergeCells count="1">
    <mergeCell ref="A1:J1"/>
  </mergeCells>
  <pageMargins left="0.75" right="0.75" top="1" bottom="1" header="0.5" footer="0.5"/>
  <headerFooter>
    <oddFooter>&amp;L
&amp;1#&amp;"Rockwell"&amp;9&amp;K0078D7 Information Classification: General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6"/>
  <sheetViews>
    <sheetView workbookViewId="0">
      <selection activeCell="I39" sqref="I39:O39"/>
    </sheetView>
  </sheetViews>
  <sheetFormatPr defaultColWidth="9" defaultRowHeight="13.5"/>
  <cols>
    <col min="1" max="1" width="18.3982300884956" customWidth="1"/>
    <col min="2" max="2" width="11.7345132743363" customWidth="1"/>
    <col min="3" max="5" width="6.60176991150442" customWidth="1"/>
    <col min="6" max="8" width="17.2654867256637" customWidth="1"/>
    <col min="9" max="10" width="11.7345132743363" customWidth="1"/>
  </cols>
  <sheetData>
    <row r="1" spans="1:15">
      <c r="A1" s="2" t="s">
        <v>18</v>
      </c>
      <c r="B1" s="2"/>
      <c r="C1" s="2"/>
      <c r="D1" s="2"/>
      <c r="E1" s="2"/>
      <c r="F1" s="2"/>
      <c r="G1" s="2"/>
      <c r="I1" s="2" t="s">
        <v>19</v>
      </c>
      <c r="J1" s="2"/>
      <c r="K1" s="2"/>
      <c r="L1" s="2"/>
      <c r="M1" s="2"/>
      <c r="N1" s="2"/>
      <c r="O1" s="2"/>
    </row>
    <row r="2" spans="1:15">
      <c r="A2" s="57" t="s">
        <v>20</v>
      </c>
      <c r="B2" s="57"/>
      <c r="C2" s="57"/>
      <c r="D2" s="57"/>
      <c r="E2" s="57"/>
      <c r="F2" s="57"/>
      <c r="G2" s="57"/>
      <c r="I2" s="57" t="s">
        <v>20</v>
      </c>
      <c r="J2" s="57"/>
      <c r="K2" s="57"/>
      <c r="L2" s="57"/>
      <c r="M2" s="57"/>
      <c r="N2" s="57"/>
      <c r="O2" s="57"/>
    </row>
    <row r="3" spans="1:15">
      <c r="A3" s="24" t="s">
        <v>21</v>
      </c>
      <c r="B3" s="24" t="s">
        <v>22</v>
      </c>
      <c r="C3" s="24" t="s">
        <v>3</v>
      </c>
      <c r="D3" s="24" t="s">
        <v>23</v>
      </c>
      <c r="E3" s="24" t="s">
        <v>24</v>
      </c>
      <c r="F3" s="24" t="s">
        <v>25</v>
      </c>
      <c r="G3" s="24" t="s">
        <v>26</v>
      </c>
      <c r="H3" s="1"/>
      <c r="I3" s="24" t="s">
        <v>27</v>
      </c>
      <c r="J3" s="24" t="s">
        <v>22</v>
      </c>
      <c r="K3" s="24" t="s">
        <v>3</v>
      </c>
      <c r="L3" s="24" t="s">
        <v>23</v>
      </c>
      <c r="M3" s="24" t="s">
        <v>24</v>
      </c>
      <c r="N3" s="24" t="s">
        <v>25</v>
      </c>
      <c r="O3" s="24" t="s">
        <v>26</v>
      </c>
    </row>
    <row r="4" spans="1:15">
      <c r="A4" s="60"/>
      <c r="B4" s="61" t="s">
        <v>28</v>
      </c>
      <c r="C4" s="61">
        <v>0</v>
      </c>
      <c r="D4" s="61">
        <v>0</v>
      </c>
      <c r="E4" s="61">
        <v>0</v>
      </c>
      <c r="F4" s="61">
        <v>0</v>
      </c>
      <c r="G4" s="61">
        <v>0</v>
      </c>
      <c r="H4" s="1"/>
      <c r="I4" s="60"/>
      <c r="J4" s="62" t="s">
        <v>28</v>
      </c>
      <c r="K4" s="61">
        <v>0</v>
      </c>
      <c r="L4" s="61">
        <v>0</v>
      </c>
      <c r="M4" s="61">
        <v>0</v>
      </c>
      <c r="N4" s="61">
        <v>0</v>
      </c>
      <c r="O4" s="61">
        <v>0</v>
      </c>
    </row>
    <row r="5" spans="1:15">
      <c r="A5" s="60"/>
      <c r="B5" s="24" t="s">
        <v>29</v>
      </c>
      <c r="C5" s="24">
        <v>0</v>
      </c>
      <c r="D5" s="24">
        <v>0</v>
      </c>
      <c r="E5" s="24">
        <v>0</v>
      </c>
      <c r="F5" s="24">
        <v>0</v>
      </c>
      <c r="G5" s="24">
        <v>0</v>
      </c>
      <c r="H5" s="1"/>
      <c r="I5" s="60"/>
      <c r="J5" s="63" t="s">
        <v>29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</row>
    <row r="6" spans="1:15">
      <c r="A6" s="60"/>
      <c r="B6" s="24" t="s">
        <v>30</v>
      </c>
      <c r="C6" s="24">
        <v>1</v>
      </c>
      <c r="D6" s="24">
        <v>0</v>
      </c>
      <c r="E6" s="24">
        <v>1</v>
      </c>
      <c r="F6" s="24">
        <v>0</v>
      </c>
      <c r="G6" s="24">
        <v>0</v>
      </c>
      <c r="H6" s="1"/>
      <c r="I6" s="60"/>
      <c r="J6" s="63" t="s">
        <v>30</v>
      </c>
      <c r="K6" s="24">
        <v>1</v>
      </c>
      <c r="L6" s="24">
        <v>0</v>
      </c>
      <c r="M6" s="24">
        <v>1</v>
      </c>
      <c r="N6" s="24">
        <v>0</v>
      </c>
      <c r="O6" s="24">
        <v>0</v>
      </c>
    </row>
    <row r="7" spans="1:15">
      <c r="A7" s="60"/>
      <c r="B7" s="24" t="s">
        <v>31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52"/>
      <c r="I7" s="60"/>
      <c r="J7" s="63" t="s">
        <v>31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</row>
    <row r="8" spans="1:15">
      <c r="A8" s="60"/>
      <c r="B8" s="24" t="s">
        <v>32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52"/>
      <c r="I8" s="60"/>
      <c r="J8" s="63" t="s">
        <v>32</v>
      </c>
      <c r="K8" s="24">
        <v>0</v>
      </c>
      <c r="L8" s="24">
        <v>0</v>
      </c>
      <c r="M8" s="24">
        <v>0</v>
      </c>
      <c r="N8" s="24">
        <v>1</v>
      </c>
      <c r="O8" s="24">
        <v>0</v>
      </c>
    </row>
    <row r="9" spans="1:15">
      <c r="A9" s="60"/>
      <c r="B9" s="24" t="s">
        <v>33</v>
      </c>
      <c r="C9" s="24">
        <v>6</v>
      </c>
      <c r="D9" s="24">
        <v>2</v>
      </c>
      <c r="E9" s="24">
        <v>2</v>
      </c>
      <c r="F9" s="24">
        <v>1</v>
      </c>
      <c r="G9" s="24">
        <v>1</v>
      </c>
      <c r="H9" s="52"/>
      <c r="I9" s="60"/>
      <c r="J9" s="63" t="s">
        <v>33</v>
      </c>
      <c r="K9" s="24">
        <v>7</v>
      </c>
      <c r="L9" s="24">
        <v>1</v>
      </c>
      <c r="M9" s="24">
        <v>3</v>
      </c>
      <c r="N9" s="24">
        <v>1</v>
      </c>
      <c r="O9" s="24">
        <v>2</v>
      </c>
    </row>
    <row r="10" spans="1:15">
      <c r="A10" s="60"/>
      <c r="B10" s="24" t="s">
        <v>34</v>
      </c>
      <c r="C10" s="24">
        <v>7</v>
      </c>
      <c r="D10" s="24">
        <v>3</v>
      </c>
      <c r="E10" s="24">
        <v>1</v>
      </c>
      <c r="F10" s="24">
        <v>1</v>
      </c>
      <c r="G10" s="24">
        <v>2</v>
      </c>
      <c r="H10" s="52"/>
      <c r="I10" s="60"/>
      <c r="J10" s="63" t="s">
        <v>34</v>
      </c>
      <c r="K10" s="24">
        <v>6</v>
      </c>
      <c r="L10" s="24">
        <v>2</v>
      </c>
      <c r="M10" s="24">
        <v>1</v>
      </c>
      <c r="N10" s="24">
        <v>2</v>
      </c>
      <c r="O10" s="24">
        <v>1</v>
      </c>
    </row>
    <row r="11" spans="1:15">
      <c r="A11" s="60"/>
      <c r="B11" s="24" t="s">
        <v>35</v>
      </c>
      <c r="C11" s="24">
        <v>6</v>
      </c>
      <c r="D11" s="24">
        <v>2</v>
      </c>
      <c r="E11" s="24">
        <v>1</v>
      </c>
      <c r="F11" s="24">
        <v>1</v>
      </c>
      <c r="G11" s="24">
        <v>2</v>
      </c>
      <c r="H11" s="52"/>
      <c r="I11" s="60"/>
      <c r="J11" s="63" t="s">
        <v>35</v>
      </c>
      <c r="K11" s="24">
        <v>7</v>
      </c>
      <c r="L11" s="24">
        <v>2</v>
      </c>
      <c r="M11" s="24">
        <v>1</v>
      </c>
      <c r="N11" s="24">
        <v>2</v>
      </c>
      <c r="O11" s="24">
        <v>2</v>
      </c>
    </row>
    <row r="12" spans="1:15">
      <c r="A12" s="60"/>
      <c r="B12" s="24" t="s">
        <v>36</v>
      </c>
      <c r="C12" s="24">
        <v>7</v>
      </c>
      <c r="D12" s="24">
        <v>2</v>
      </c>
      <c r="E12" s="24">
        <v>3</v>
      </c>
      <c r="F12" s="24">
        <v>1</v>
      </c>
      <c r="G12" s="24">
        <v>1</v>
      </c>
      <c r="H12" s="1"/>
      <c r="I12" s="60"/>
      <c r="J12" s="63" t="s">
        <v>36</v>
      </c>
      <c r="K12" s="24">
        <v>5</v>
      </c>
      <c r="L12" s="24">
        <v>1</v>
      </c>
      <c r="M12" s="24">
        <v>2</v>
      </c>
      <c r="N12" s="24">
        <v>1</v>
      </c>
      <c r="O12" s="24">
        <v>1</v>
      </c>
    </row>
    <row r="13" spans="1:15">
      <c r="A13" s="60"/>
      <c r="B13" s="24" t="s">
        <v>37</v>
      </c>
      <c r="C13" s="24">
        <v>7</v>
      </c>
      <c r="D13" s="24">
        <v>1</v>
      </c>
      <c r="E13" s="24">
        <v>2</v>
      </c>
      <c r="F13" s="24">
        <v>2</v>
      </c>
      <c r="G13" s="24">
        <v>2</v>
      </c>
      <c r="H13" s="1"/>
      <c r="I13" s="60"/>
      <c r="J13" s="63" t="s">
        <v>37</v>
      </c>
      <c r="K13" s="24">
        <v>6</v>
      </c>
      <c r="L13" s="24">
        <v>2</v>
      </c>
      <c r="M13" s="24">
        <v>1</v>
      </c>
      <c r="N13" s="24">
        <v>2</v>
      </c>
      <c r="O13" s="24">
        <v>1</v>
      </c>
    </row>
    <row r="14" spans="1:15">
      <c r="A14" s="60"/>
      <c r="B14" s="24" t="s">
        <v>38</v>
      </c>
      <c r="C14" s="24">
        <v>7</v>
      </c>
      <c r="D14" s="24">
        <v>3</v>
      </c>
      <c r="E14" s="24">
        <v>1</v>
      </c>
      <c r="F14" s="24">
        <v>2</v>
      </c>
      <c r="G14" s="24">
        <v>1</v>
      </c>
      <c r="H14" s="1"/>
      <c r="I14" s="60"/>
      <c r="J14" s="63" t="s">
        <v>38</v>
      </c>
      <c r="K14" s="24">
        <v>5</v>
      </c>
      <c r="L14" s="24">
        <v>1</v>
      </c>
      <c r="M14" s="24">
        <v>1</v>
      </c>
      <c r="N14" s="24">
        <v>2</v>
      </c>
      <c r="O14" s="24">
        <v>1</v>
      </c>
    </row>
    <row r="15" spans="1:15">
      <c r="A15" s="60"/>
      <c r="B15" s="24" t="s">
        <v>39</v>
      </c>
      <c r="C15" s="24">
        <v>6</v>
      </c>
      <c r="D15" s="24">
        <v>1</v>
      </c>
      <c r="E15" s="24">
        <v>1</v>
      </c>
      <c r="F15" s="24">
        <v>2</v>
      </c>
      <c r="G15" s="24">
        <v>2</v>
      </c>
      <c r="H15" s="1"/>
      <c r="I15" s="60"/>
      <c r="J15" s="63" t="s">
        <v>39</v>
      </c>
      <c r="K15" s="24">
        <v>4</v>
      </c>
      <c r="L15" s="24">
        <v>1</v>
      </c>
      <c r="M15" s="24">
        <v>1</v>
      </c>
      <c r="N15" s="24">
        <v>1</v>
      </c>
      <c r="O15" s="24">
        <v>1</v>
      </c>
    </row>
    <row r="16" spans="1:15">
      <c r="A16" s="60"/>
      <c r="B16" s="24" t="s">
        <v>40</v>
      </c>
      <c r="C16" s="24">
        <v>7</v>
      </c>
      <c r="D16" s="24">
        <v>2</v>
      </c>
      <c r="E16" s="24">
        <v>3</v>
      </c>
      <c r="F16" s="24">
        <v>1</v>
      </c>
      <c r="G16" s="24">
        <v>1</v>
      </c>
      <c r="H16" s="1"/>
      <c r="I16" s="60"/>
      <c r="J16" s="63" t="s">
        <v>40</v>
      </c>
      <c r="K16" s="24">
        <v>4</v>
      </c>
      <c r="L16" s="24">
        <v>1</v>
      </c>
      <c r="M16" s="24">
        <v>1</v>
      </c>
      <c r="N16" s="24">
        <v>1</v>
      </c>
      <c r="O16" s="24">
        <v>1</v>
      </c>
    </row>
    <row r="17" spans="1:15">
      <c r="A17" s="60"/>
      <c r="B17" s="24" t="s">
        <v>41</v>
      </c>
      <c r="C17" s="24">
        <v>7</v>
      </c>
      <c r="D17" s="24">
        <v>2</v>
      </c>
      <c r="E17" s="24">
        <v>1</v>
      </c>
      <c r="F17" s="24">
        <v>2</v>
      </c>
      <c r="G17" s="24">
        <v>2</v>
      </c>
      <c r="H17" s="1"/>
      <c r="I17" s="60"/>
      <c r="J17" s="63" t="s">
        <v>41</v>
      </c>
      <c r="K17" s="24">
        <v>3</v>
      </c>
      <c r="L17" s="24">
        <v>1</v>
      </c>
      <c r="M17" s="24">
        <v>0</v>
      </c>
      <c r="N17" s="24">
        <v>1</v>
      </c>
      <c r="O17" s="24">
        <v>1</v>
      </c>
    </row>
    <row r="18" spans="1:15">
      <c r="A18" s="61"/>
      <c r="B18" s="24" t="s">
        <v>42</v>
      </c>
      <c r="C18" s="24">
        <v>6</v>
      </c>
      <c r="D18" s="24">
        <v>2</v>
      </c>
      <c r="E18" s="24">
        <v>1</v>
      </c>
      <c r="F18" s="24">
        <v>2</v>
      </c>
      <c r="G18" s="24">
        <v>1</v>
      </c>
      <c r="H18" s="1"/>
      <c r="I18" s="61"/>
      <c r="J18" s="63" t="s">
        <v>42</v>
      </c>
      <c r="K18" s="24">
        <v>3</v>
      </c>
      <c r="L18" s="24">
        <v>1</v>
      </c>
      <c r="M18" s="24">
        <v>1</v>
      </c>
      <c r="N18" s="24">
        <v>1</v>
      </c>
      <c r="O18" s="24">
        <v>0</v>
      </c>
    </row>
    <row r="19" spans="1: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>
      <c r="A20" s="2" t="s">
        <v>43</v>
      </c>
      <c r="B20" s="2"/>
      <c r="C20" s="2"/>
      <c r="D20" s="2"/>
      <c r="E20" s="2"/>
      <c r="F20" s="2"/>
      <c r="G20" s="2"/>
      <c r="H20" s="2"/>
      <c r="I20" s="2" t="s">
        <v>44</v>
      </c>
      <c r="J20" s="2"/>
      <c r="K20" s="2"/>
      <c r="L20" s="2"/>
      <c r="M20" s="2"/>
      <c r="N20" s="2"/>
      <c r="O20" s="2"/>
    </row>
    <row r="21" spans="1:15">
      <c r="A21" s="57" t="s">
        <v>20</v>
      </c>
      <c r="B21" s="57"/>
      <c r="C21" s="57"/>
      <c r="D21" s="57"/>
      <c r="E21" s="57"/>
      <c r="F21" s="57"/>
      <c r="G21" s="57"/>
      <c r="H21" s="2"/>
      <c r="I21" s="57" t="s">
        <v>20</v>
      </c>
      <c r="J21" s="57"/>
      <c r="K21" s="57"/>
      <c r="L21" s="57"/>
      <c r="M21" s="57"/>
      <c r="N21" s="57"/>
      <c r="O21" s="57"/>
    </row>
    <row r="22" spans="1:15">
      <c r="A22" s="24" t="s">
        <v>21</v>
      </c>
      <c r="B22" s="24" t="s">
        <v>22</v>
      </c>
      <c r="C22" s="24" t="s">
        <v>3</v>
      </c>
      <c r="D22" s="24" t="s">
        <v>23</v>
      </c>
      <c r="E22" s="24" t="s">
        <v>24</v>
      </c>
      <c r="F22" s="24" t="s">
        <v>25</v>
      </c>
      <c r="G22" s="24" t="s">
        <v>26</v>
      </c>
      <c r="H22" s="1"/>
      <c r="I22" s="24" t="s">
        <v>27</v>
      </c>
      <c r="J22" s="24" t="s">
        <v>22</v>
      </c>
      <c r="K22" s="24" t="s">
        <v>3</v>
      </c>
      <c r="L22" s="24" t="s">
        <v>23</v>
      </c>
      <c r="M22" s="24" t="s">
        <v>24</v>
      </c>
      <c r="N22" s="24" t="s">
        <v>25</v>
      </c>
      <c r="O22" s="24" t="s">
        <v>26</v>
      </c>
    </row>
    <row r="23" spans="1:15">
      <c r="A23" s="60"/>
      <c r="B23" s="61" t="s">
        <v>28</v>
      </c>
      <c r="C23" s="61">
        <v>0</v>
      </c>
      <c r="D23" s="61">
        <v>0</v>
      </c>
      <c r="E23" s="61">
        <v>0</v>
      </c>
      <c r="F23" s="61">
        <v>0</v>
      </c>
      <c r="G23" s="61">
        <v>0</v>
      </c>
      <c r="H23" s="1"/>
      <c r="I23" s="60"/>
      <c r="J23" s="61" t="s">
        <v>28</v>
      </c>
      <c r="K23" s="61">
        <v>0</v>
      </c>
      <c r="L23" s="61">
        <v>0</v>
      </c>
      <c r="M23" s="61">
        <v>0</v>
      </c>
      <c r="N23" s="61">
        <v>0</v>
      </c>
      <c r="O23" s="61">
        <v>0</v>
      </c>
    </row>
    <row r="24" spans="1:15">
      <c r="A24" s="60"/>
      <c r="B24" s="24" t="s">
        <v>29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1"/>
      <c r="I24" s="60"/>
      <c r="J24" s="24" t="s">
        <v>29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</row>
    <row r="25" spans="1:15">
      <c r="A25" s="60"/>
      <c r="B25" s="24" t="s">
        <v>30</v>
      </c>
      <c r="C25" s="24">
        <v>1</v>
      </c>
      <c r="D25" s="24">
        <v>0</v>
      </c>
      <c r="E25" s="24">
        <v>1</v>
      </c>
      <c r="F25" s="24">
        <v>0</v>
      </c>
      <c r="G25" s="24">
        <v>0</v>
      </c>
      <c r="H25" s="1"/>
      <c r="I25" s="60"/>
      <c r="J25" s="24" t="s">
        <v>30</v>
      </c>
      <c r="K25" s="24">
        <v>1</v>
      </c>
      <c r="L25" s="24">
        <v>0</v>
      </c>
      <c r="M25" s="24">
        <v>1</v>
      </c>
      <c r="N25" s="24">
        <v>0</v>
      </c>
      <c r="O25" s="24">
        <v>0</v>
      </c>
    </row>
    <row r="26" spans="1:15">
      <c r="A26" s="60"/>
      <c r="B26" s="24" t="s">
        <v>31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1"/>
      <c r="I26" s="60"/>
      <c r="J26" s="24" t="s">
        <v>31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</row>
    <row r="27" spans="1:15">
      <c r="A27" s="60"/>
      <c r="B27" s="24" t="s">
        <v>32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1"/>
      <c r="I27" s="60"/>
      <c r="J27" s="24" t="s">
        <v>32</v>
      </c>
      <c r="K27" s="24">
        <v>0</v>
      </c>
      <c r="L27" s="24">
        <v>0</v>
      </c>
      <c r="M27" s="24">
        <v>0</v>
      </c>
      <c r="N27" s="24">
        <v>1</v>
      </c>
      <c r="O27" s="24">
        <v>0</v>
      </c>
    </row>
    <row r="28" spans="1:15">
      <c r="A28" s="60"/>
      <c r="B28" s="24" t="s">
        <v>33</v>
      </c>
      <c r="C28" s="24">
        <v>6</v>
      </c>
      <c r="D28" s="24">
        <v>1</v>
      </c>
      <c r="E28" s="24">
        <v>3</v>
      </c>
      <c r="F28" s="24">
        <v>1</v>
      </c>
      <c r="G28" s="24">
        <v>1</v>
      </c>
      <c r="H28" s="1"/>
      <c r="I28" s="60"/>
      <c r="J28" s="24" t="s">
        <v>33</v>
      </c>
      <c r="K28" s="24">
        <v>7</v>
      </c>
      <c r="L28" s="24">
        <v>1</v>
      </c>
      <c r="M28" s="24">
        <v>3</v>
      </c>
      <c r="N28" s="24">
        <v>1</v>
      </c>
      <c r="O28" s="24">
        <v>2</v>
      </c>
    </row>
    <row r="29" spans="1:15">
      <c r="A29" s="60"/>
      <c r="B29" s="24" t="s">
        <v>34</v>
      </c>
      <c r="C29" s="24">
        <v>6</v>
      </c>
      <c r="D29" s="24">
        <v>2</v>
      </c>
      <c r="E29" s="24">
        <v>1</v>
      </c>
      <c r="F29" s="24">
        <v>1</v>
      </c>
      <c r="G29" s="24">
        <v>2</v>
      </c>
      <c r="H29" s="1"/>
      <c r="I29" s="60"/>
      <c r="J29" s="24" t="s">
        <v>34</v>
      </c>
      <c r="K29" s="24">
        <v>6</v>
      </c>
      <c r="L29" s="24">
        <v>2</v>
      </c>
      <c r="M29" s="24">
        <v>1</v>
      </c>
      <c r="N29" s="24">
        <v>2</v>
      </c>
      <c r="O29" s="24">
        <v>1</v>
      </c>
    </row>
    <row r="30" spans="1:15">
      <c r="A30" s="60"/>
      <c r="B30" s="24" t="s">
        <v>35</v>
      </c>
      <c r="C30" s="24">
        <v>7</v>
      </c>
      <c r="D30" s="24">
        <v>2</v>
      </c>
      <c r="E30" s="24">
        <v>1</v>
      </c>
      <c r="F30" s="24">
        <v>2</v>
      </c>
      <c r="G30" s="24">
        <v>2</v>
      </c>
      <c r="H30" s="1"/>
      <c r="I30" s="60"/>
      <c r="J30" s="24" t="s">
        <v>35</v>
      </c>
      <c r="K30" s="24">
        <v>7</v>
      </c>
      <c r="L30" s="24">
        <v>2</v>
      </c>
      <c r="M30" s="24">
        <v>1</v>
      </c>
      <c r="N30" s="24">
        <v>2</v>
      </c>
      <c r="O30" s="24">
        <v>2</v>
      </c>
    </row>
    <row r="31" spans="1:15">
      <c r="A31" s="60"/>
      <c r="B31" s="24" t="s">
        <v>36</v>
      </c>
      <c r="C31" s="24">
        <v>7</v>
      </c>
      <c r="D31" s="24">
        <v>2</v>
      </c>
      <c r="E31" s="24">
        <v>3</v>
      </c>
      <c r="F31" s="24">
        <v>1</v>
      </c>
      <c r="G31" s="24">
        <v>1</v>
      </c>
      <c r="H31" s="1"/>
      <c r="I31" s="60"/>
      <c r="J31" s="24" t="s">
        <v>36</v>
      </c>
      <c r="K31" s="24">
        <v>5</v>
      </c>
      <c r="L31" s="24">
        <v>1</v>
      </c>
      <c r="M31" s="24">
        <v>2</v>
      </c>
      <c r="N31" s="24">
        <v>1</v>
      </c>
      <c r="O31" s="24">
        <v>1</v>
      </c>
    </row>
    <row r="32" spans="1:15">
      <c r="A32" s="60"/>
      <c r="B32" s="24" t="s">
        <v>37</v>
      </c>
      <c r="C32" s="24">
        <v>7</v>
      </c>
      <c r="D32" s="24">
        <v>1</v>
      </c>
      <c r="E32" s="24">
        <v>2</v>
      </c>
      <c r="F32" s="24">
        <v>2</v>
      </c>
      <c r="G32" s="24">
        <v>2</v>
      </c>
      <c r="H32" s="1"/>
      <c r="I32" s="60"/>
      <c r="J32" s="24" t="s">
        <v>37</v>
      </c>
      <c r="K32" s="24">
        <v>6</v>
      </c>
      <c r="L32" s="24">
        <v>2</v>
      </c>
      <c r="M32" s="24">
        <v>1</v>
      </c>
      <c r="N32" s="24">
        <v>2</v>
      </c>
      <c r="O32" s="24">
        <v>1</v>
      </c>
    </row>
    <row r="33" spans="1:15">
      <c r="A33" s="60"/>
      <c r="B33" s="24" t="s">
        <v>38</v>
      </c>
      <c r="C33" s="24">
        <v>7</v>
      </c>
      <c r="D33" s="24">
        <v>3</v>
      </c>
      <c r="E33" s="24">
        <v>1</v>
      </c>
      <c r="F33" s="24">
        <v>2</v>
      </c>
      <c r="G33" s="24">
        <v>1</v>
      </c>
      <c r="H33" s="1"/>
      <c r="I33" s="60"/>
      <c r="J33" s="24" t="s">
        <v>38</v>
      </c>
      <c r="K33" s="24">
        <v>5</v>
      </c>
      <c r="L33" s="24">
        <v>1</v>
      </c>
      <c r="M33" s="24">
        <v>1</v>
      </c>
      <c r="N33" s="24">
        <v>2</v>
      </c>
      <c r="O33" s="24">
        <v>1</v>
      </c>
    </row>
    <row r="34" spans="1:15">
      <c r="A34" s="60"/>
      <c r="B34" s="24" t="s">
        <v>39</v>
      </c>
      <c r="C34" s="24">
        <v>6</v>
      </c>
      <c r="D34" s="24">
        <v>1</v>
      </c>
      <c r="E34" s="24">
        <v>2</v>
      </c>
      <c r="F34" s="24">
        <v>1</v>
      </c>
      <c r="G34" s="24">
        <v>2</v>
      </c>
      <c r="H34" s="1"/>
      <c r="I34" s="60"/>
      <c r="J34" s="24" t="s">
        <v>39</v>
      </c>
      <c r="K34" s="24">
        <v>4</v>
      </c>
      <c r="L34" s="24">
        <v>1</v>
      </c>
      <c r="M34" s="24">
        <v>1</v>
      </c>
      <c r="N34" s="24">
        <v>1</v>
      </c>
      <c r="O34" s="24">
        <v>1</v>
      </c>
    </row>
    <row r="35" spans="1:15">
      <c r="A35" s="60"/>
      <c r="B35" s="24" t="s">
        <v>40</v>
      </c>
      <c r="C35" s="24">
        <v>7</v>
      </c>
      <c r="D35" s="24">
        <v>2</v>
      </c>
      <c r="E35" s="24">
        <v>3</v>
      </c>
      <c r="F35" s="24">
        <v>1</v>
      </c>
      <c r="G35" s="24">
        <v>1</v>
      </c>
      <c r="H35" s="1"/>
      <c r="I35" s="60"/>
      <c r="J35" s="24" t="s">
        <v>40</v>
      </c>
      <c r="K35" s="24">
        <v>4</v>
      </c>
      <c r="L35" s="24">
        <v>1</v>
      </c>
      <c r="M35" s="24">
        <v>1</v>
      </c>
      <c r="N35" s="24">
        <v>1</v>
      </c>
      <c r="O35" s="24">
        <v>1</v>
      </c>
    </row>
    <row r="36" spans="1:15">
      <c r="A36" s="60"/>
      <c r="B36" s="24" t="s">
        <v>41</v>
      </c>
      <c r="C36" s="24">
        <v>7</v>
      </c>
      <c r="D36" s="24">
        <v>2</v>
      </c>
      <c r="E36" s="24">
        <v>2</v>
      </c>
      <c r="F36" s="24">
        <v>2</v>
      </c>
      <c r="G36" s="24">
        <v>1</v>
      </c>
      <c r="H36" s="1"/>
      <c r="I36" s="60"/>
      <c r="J36" s="24" t="s">
        <v>41</v>
      </c>
      <c r="K36" s="24">
        <v>3</v>
      </c>
      <c r="L36" s="24">
        <v>1</v>
      </c>
      <c r="M36" s="24">
        <v>0</v>
      </c>
      <c r="N36" s="24">
        <v>1</v>
      </c>
      <c r="O36" s="24">
        <v>1</v>
      </c>
    </row>
    <row r="37" spans="1:15">
      <c r="A37" s="61"/>
      <c r="B37" s="24" t="s">
        <v>42</v>
      </c>
      <c r="C37" s="24">
        <v>6</v>
      </c>
      <c r="D37" s="24">
        <v>2</v>
      </c>
      <c r="E37" s="24">
        <v>1</v>
      </c>
      <c r="F37" s="24">
        <v>1</v>
      </c>
      <c r="G37" s="24">
        <v>2</v>
      </c>
      <c r="H37" s="1"/>
      <c r="I37" s="61"/>
      <c r="J37" s="24" t="s">
        <v>42</v>
      </c>
      <c r="K37" s="24">
        <v>3</v>
      </c>
      <c r="L37" s="24">
        <v>1</v>
      </c>
      <c r="M37" s="24">
        <v>1</v>
      </c>
      <c r="N37" s="24">
        <v>1</v>
      </c>
      <c r="O37" s="24">
        <v>0</v>
      </c>
    </row>
    <row r="38" spans="1: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>
      <c r="A39" s="2" t="s">
        <v>45</v>
      </c>
      <c r="B39" s="2"/>
      <c r="C39" s="2"/>
      <c r="D39" s="2"/>
      <c r="E39" s="2"/>
      <c r="F39" s="2"/>
      <c r="G39" s="2"/>
      <c r="H39" s="1"/>
      <c r="I39" s="2" t="s">
        <v>46</v>
      </c>
      <c r="J39" s="2"/>
      <c r="K39" s="2"/>
      <c r="L39" s="2"/>
      <c r="M39" s="2"/>
      <c r="N39" s="2"/>
      <c r="O39" s="2"/>
    </row>
    <row r="40" spans="1:15">
      <c r="A40" s="57" t="s">
        <v>20</v>
      </c>
      <c r="B40" s="57"/>
      <c r="C40" s="57"/>
      <c r="D40" s="57"/>
      <c r="E40" s="57"/>
      <c r="F40" s="57"/>
      <c r="G40" s="57"/>
      <c r="H40" s="1"/>
      <c r="I40" s="57" t="s">
        <v>20</v>
      </c>
      <c r="J40" s="57"/>
      <c r="K40" s="57"/>
      <c r="L40" s="57"/>
      <c r="M40" s="57"/>
      <c r="N40" s="57"/>
      <c r="O40" s="57"/>
    </row>
    <row r="41" spans="1:15">
      <c r="A41" s="24" t="s">
        <v>21</v>
      </c>
      <c r="B41" s="24" t="s">
        <v>22</v>
      </c>
      <c r="C41" s="24" t="s">
        <v>3</v>
      </c>
      <c r="D41" s="24" t="s">
        <v>23</v>
      </c>
      <c r="E41" s="24" t="s">
        <v>24</v>
      </c>
      <c r="F41" s="24" t="s">
        <v>25</v>
      </c>
      <c r="G41" s="24" t="s">
        <v>26</v>
      </c>
      <c r="H41" s="1"/>
      <c r="I41" s="24" t="s">
        <v>27</v>
      </c>
      <c r="J41" s="24" t="s">
        <v>22</v>
      </c>
      <c r="K41" s="24" t="s">
        <v>3</v>
      </c>
      <c r="L41" s="24" t="s">
        <v>23</v>
      </c>
      <c r="M41" s="24" t="s">
        <v>24</v>
      </c>
      <c r="N41" s="24" t="s">
        <v>25</v>
      </c>
      <c r="O41" s="24" t="s">
        <v>26</v>
      </c>
    </row>
    <row r="42" spans="1:15">
      <c r="A42" s="60"/>
      <c r="B42" s="61" t="s">
        <v>28</v>
      </c>
      <c r="C42" s="61">
        <v>0</v>
      </c>
      <c r="D42" s="61">
        <v>0</v>
      </c>
      <c r="E42" s="61">
        <v>0</v>
      </c>
      <c r="F42" s="61">
        <v>0</v>
      </c>
      <c r="G42" s="61">
        <v>0</v>
      </c>
      <c r="H42" s="1"/>
      <c r="I42" s="60"/>
      <c r="J42" s="61" t="s">
        <v>28</v>
      </c>
      <c r="K42" s="61">
        <v>0</v>
      </c>
      <c r="L42" s="61">
        <v>0</v>
      </c>
      <c r="M42" s="61">
        <v>0</v>
      </c>
      <c r="N42" s="61">
        <v>0</v>
      </c>
      <c r="O42" s="61">
        <v>0</v>
      </c>
    </row>
    <row r="43" spans="1:15">
      <c r="A43" s="60"/>
      <c r="B43" s="24" t="s">
        <v>29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1"/>
      <c r="I43" s="60"/>
      <c r="J43" s="24" t="s">
        <v>29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>
      <c r="A44" s="60"/>
      <c r="B44" s="24" t="s">
        <v>30</v>
      </c>
      <c r="C44" s="24">
        <v>1</v>
      </c>
      <c r="D44" s="24">
        <v>0</v>
      </c>
      <c r="E44" s="24">
        <v>1</v>
      </c>
      <c r="F44" s="24">
        <v>0</v>
      </c>
      <c r="G44" s="24">
        <v>0</v>
      </c>
      <c r="H44" s="1"/>
      <c r="I44" s="60"/>
      <c r="J44" s="24" t="s">
        <v>30</v>
      </c>
      <c r="K44" s="24">
        <v>1</v>
      </c>
      <c r="L44" s="24">
        <v>0</v>
      </c>
      <c r="M44" s="24">
        <v>1</v>
      </c>
      <c r="N44" s="24">
        <v>0</v>
      </c>
      <c r="O44" s="24">
        <v>0</v>
      </c>
    </row>
    <row r="45" spans="1:15">
      <c r="A45" s="60"/>
      <c r="B45" s="24" t="s">
        <v>31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1"/>
      <c r="I45" s="60"/>
      <c r="J45" s="24" t="s">
        <v>31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>
      <c r="A46" s="60"/>
      <c r="B46" s="24" t="s">
        <v>32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1"/>
      <c r="I46" s="60"/>
      <c r="J46" s="24" t="s">
        <v>32</v>
      </c>
      <c r="K46" s="24">
        <v>0</v>
      </c>
      <c r="L46" s="24">
        <v>0</v>
      </c>
      <c r="M46" s="24">
        <v>0</v>
      </c>
      <c r="N46" s="24">
        <v>1</v>
      </c>
      <c r="O46" s="24">
        <v>0</v>
      </c>
    </row>
    <row r="47" spans="1:15">
      <c r="A47" s="60"/>
      <c r="B47" s="24" t="s">
        <v>33</v>
      </c>
      <c r="C47" s="24">
        <v>6</v>
      </c>
      <c r="D47" s="24">
        <v>1</v>
      </c>
      <c r="E47" s="24">
        <v>3</v>
      </c>
      <c r="F47" s="24">
        <v>1</v>
      </c>
      <c r="G47" s="24">
        <v>1</v>
      </c>
      <c r="H47" s="1"/>
      <c r="I47" s="60"/>
      <c r="J47" s="24" t="s">
        <v>33</v>
      </c>
      <c r="K47" s="24">
        <v>7</v>
      </c>
      <c r="L47" s="24">
        <v>1</v>
      </c>
      <c r="M47" s="24">
        <v>3</v>
      </c>
      <c r="N47" s="24">
        <v>1</v>
      </c>
      <c r="O47" s="24">
        <v>2</v>
      </c>
    </row>
    <row r="48" spans="1:15">
      <c r="A48" s="60"/>
      <c r="B48" s="24" t="s">
        <v>34</v>
      </c>
      <c r="C48" s="24">
        <v>6</v>
      </c>
      <c r="D48" s="24">
        <v>2</v>
      </c>
      <c r="E48" s="24">
        <v>1</v>
      </c>
      <c r="F48" s="24">
        <v>1</v>
      </c>
      <c r="G48" s="24">
        <v>2</v>
      </c>
      <c r="H48" s="1"/>
      <c r="I48" s="60"/>
      <c r="J48" s="24" t="s">
        <v>34</v>
      </c>
      <c r="K48" s="24">
        <v>6</v>
      </c>
      <c r="L48" s="24">
        <v>2</v>
      </c>
      <c r="M48" s="24">
        <v>1</v>
      </c>
      <c r="N48" s="24">
        <v>2</v>
      </c>
      <c r="O48" s="24">
        <v>1</v>
      </c>
    </row>
    <row r="49" spans="1:15">
      <c r="A49" s="60"/>
      <c r="B49" s="24" t="s">
        <v>35</v>
      </c>
      <c r="C49" s="24">
        <v>7</v>
      </c>
      <c r="D49" s="24">
        <v>2</v>
      </c>
      <c r="E49" s="24">
        <v>2</v>
      </c>
      <c r="F49" s="24">
        <v>1</v>
      </c>
      <c r="G49" s="24">
        <v>2</v>
      </c>
      <c r="H49" s="1"/>
      <c r="I49" s="60"/>
      <c r="J49" s="24" t="s">
        <v>35</v>
      </c>
      <c r="K49" s="24">
        <v>7</v>
      </c>
      <c r="L49" s="24">
        <v>2</v>
      </c>
      <c r="M49" s="24">
        <v>1</v>
      </c>
      <c r="N49" s="24">
        <v>2</v>
      </c>
      <c r="O49" s="24">
        <v>2</v>
      </c>
    </row>
    <row r="50" spans="1:15">
      <c r="A50" s="60"/>
      <c r="B50" s="24" t="s">
        <v>36</v>
      </c>
      <c r="C50" s="24">
        <v>7</v>
      </c>
      <c r="D50" s="24">
        <v>2</v>
      </c>
      <c r="E50" s="24">
        <v>3</v>
      </c>
      <c r="F50" s="24">
        <v>1</v>
      </c>
      <c r="G50" s="24">
        <v>1</v>
      </c>
      <c r="H50" s="1"/>
      <c r="I50" s="60"/>
      <c r="J50" s="24" t="s">
        <v>36</v>
      </c>
      <c r="K50" s="24">
        <v>5</v>
      </c>
      <c r="L50" s="24">
        <v>1</v>
      </c>
      <c r="M50" s="24">
        <v>2</v>
      </c>
      <c r="N50" s="24">
        <v>1</v>
      </c>
      <c r="O50" s="24">
        <v>1</v>
      </c>
    </row>
    <row r="51" spans="1:15">
      <c r="A51" s="60"/>
      <c r="B51" s="24" t="s">
        <v>37</v>
      </c>
      <c r="C51" s="24">
        <v>7</v>
      </c>
      <c r="D51" s="24">
        <v>1</v>
      </c>
      <c r="E51" s="24">
        <v>2</v>
      </c>
      <c r="F51" s="24">
        <v>2</v>
      </c>
      <c r="G51" s="24">
        <v>2</v>
      </c>
      <c r="H51" s="1"/>
      <c r="I51" s="60"/>
      <c r="J51" s="24" t="s">
        <v>37</v>
      </c>
      <c r="K51" s="24">
        <v>6</v>
      </c>
      <c r="L51" s="24">
        <v>2</v>
      </c>
      <c r="M51" s="24">
        <v>1</v>
      </c>
      <c r="N51" s="24">
        <v>2</v>
      </c>
      <c r="O51" s="24">
        <v>1</v>
      </c>
    </row>
    <row r="52" spans="1:15">
      <c r="A52" s="60"/>
      <c r="B52" s="24" t="s">
        <v>38</v>
      </c>
      <c r="C52" s="24">
        <v>7</v>
      </c>
      <c r="D52" s="24">
        <v>2</v>
      </c>
      <c r="E52" s="24">
        <v>2</v>
      </c>
      <c r="F52" s="24">
        <v>2</v>
      </c>
      <c r="G52" s="24">
        <v>1</v>
      </c>
      <c r="H52" s="1"/>
      <c r="I52" s="60"/>
      <c r="J52" s="24" t="s">
        <v>38</v>
      </c>
      <c r="K52" s="24">
        <v>5</v>
      </c>
      <c r="L52" s="24">
        <v>1</v>
      </c>
      <c r="M52" s="24">
        <v>1</v>
      </c>
      <c r="N52" s="24">
        <v>2</v>
      </c>
      <c r="O52" s="24">
        <v>1</v>
      </c>
    </row>
    <row r="53" spans="1:15">
      <c r="A53" s="60"/>
      <c r="B53" s="24" t="s">
        <v>39</v>
      </c>
      <c r="C53" s="24">
        <v>6</v>
      </c>
      <c r="D53" s="24">
        <v>1</v>
      </c>
      <c r="E53" s="24">
        <v>2</v>
      </c>
      <c r="F53" s="24">
        <v>1</v>
      </c>
      <c r="G53" s="24">
        <v>2</v>
      </c>
      <c r="H53" s="1"/>
      <c r="I53" s="60"/>
      <c r="J53" s="24" t="s">
        <v>39</v>
      </c>
      <c r="K53" s="24">
        <v>4</v>
      </c>
      <c r="L53" s="24">
        <v>1</v>
      </c>
      <c r="M53" s="24">
        <v>1</v>
      </c>
      <c r="N53" s="24">
        <v>1</v>
      </c>
      <c r="O53" s="24">
        <v>1</v>
      </c>
    </row>
    <row r="54" spans="1:15">
      <c r="A54" s="60"/>
      <c r="B54" s="24" t="s">
        <v>40</v>
      </c>
      <c r="C54" s="24">
        <v>7</v>
      </c>
      <c r="D54" s="24">
        <v>2</v>
      </c>
      <c r="E54" s="24">
        <v>3</v>
      </c>
      <c r="F54" s="24">
        <v>1</v>
      </c>
      <c r="G54" s="24">
        <v>1</v>
      </c>
      <c r="H54" s="1"/>
      <c r="I54" s="60"/>
      <c r="J54" s="24" t="s">
        <v>40</v>
      </c>
      <c r="K54" s="24">
        <v>4</v>
      </c>
      <c r="L54" s="24">
        <v>1</v>
      </c>
      <c r="M54" s="24">
        <v>1</v>
      </c>
      <c r="N54" s="24">
        <v>1</v>
      </c>
      <c r="O54" s="24">
        <v>1</v>
      </c>
    </row>
    <row r="55" spans="1:15">
      <c r="A55" s="60"/>
      <c r="B55" s="24" t="s">
        <v>41</v>
      </c>
      <c r="C55" s="24">
        <v>7</v>
      </c>
      <c r="D55" s="24">
        <v>2</v>
      </c>
      <c r="E55" s="24">
        <v>2</v>
      </c>
      <c r="F55" s="24">
        <v>2</v>
      </c>
      <c r="G55" s="24">
        <v>1</v>
      </c>
      <c r="H55" s="1"/>
      <c r="I55" s="60"/>
      <c r="J55" s="24" t="s">
        <v>41</v>
      </c>
      <c r="K55" s="24">
        <v>3</v>
      </c>
      <c r="L55" s="24">
        <v>1</v>
      </c>
      <c r="M55" s="24">
        <v>0</v>
      </c>
      <c r="N55" s="24">
        <v>1</v>
      </c>
      <c r="O55" s="24">
        <v>1</v>
      </c>
    </row>
    <row r="56" spans="1:15">
      <c r="A56" s="61"/>
      <c r="B56" s="24" t="s">
        <v>42</v>
      </c>
      <c r="C56" s="24">
        <v>6</v>
      </c>
      <c r="D56" s="24">
        <v>2</v>
      </c>
      <c r="E56" s="24">
        <v>2</v>
      </c>
      <c r="F56" s="24">
        <v>1</v>
      </c>
      <c r="G56" s="24">
        <v>1</v>
      </c>
      <c r="H56" s="1"/>
      <c r="I56" s="61"/>
      <c r="J56" s="24" t="s">
        <v>42</v>
      </c>
      <c r="K56" s="24">
        <v>3</v>
      </c>
      <c r="L56" s="24">
        <v>1</v>
      </c>
      <c r="M56" s="24">
        <v>1</v>
      </c>
      <c r="N56" s="24">
        <v>1</v>
      </c>
      <c r="O56" s="24">
        <v>0</v>
      </c>
    </row>
  </sheetData>
  <mergeCells count="12">
    <mergeCell ref="A1:G1"/>
    <mergeCell ref="I1:O1"/>
    <mergeCell ref="A2:G2"/>
    <mergeCell ref="I2:O2"/>
    <mergeCell ref="A20:H20"/>
    <mergeCell ref="I20:O20"/>
    <mergeCell ref="A21:G21"/>
    <mergeCell ref="I21:O21"/>
    <mergeCell ref="A39:G39"/>
    <mergeCell ref="I39:O39"/>
    <mergeCell ref="A40:G40"/>
    <mergeCell ref="I40:O40"/>
  </mergeCells>
  <pageMargins left="0.75" right="0.75" top="1" bottom="1" header="0.5" footer="0.5"/>
  <pageSetup paperSize="9" orientation="portrait"/>
  <headerFooter>
    <oddFooter>&amp;L
&amp;1#&amp;"Rockwell"&amp;9&amp;K0078D7 Information Classification: General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G1" sqref="G1:H1"/>
    </sheetView>
  </sheetViews>
  <sheetFormatPr defaultColWidth="9" defaultRowHeight="13.5"/>
  <cols>
    <col min="1" max="1" width="11.7345132743363" customWidth="1"/>
    <col min="2" max="2" width="12.4690265486726" customWidth="1"/>
    <col min="4" max="4" width="11.7345132743363" customWidth="1"/>
    <col min="5" max="5" width="14.1327433628319" customWidth="1"/>
    <col min="7" max="7" width="11.1327433628319" customWidth="1"/>
    <col min="8" max="8" width="12.929203539823" customWidth="1"/>
  </cols>
  <sheetData>
    <row r="1" spans="1:8">
      <c r="A1" s="31" t="s">
        <v>47</v>
      </c>
      <c r="B1" s="31"/>
      <c r="C1" s="1"/>
      <c r="D1" s="31" t="s">
        <v>48</v>
      </c>
      <c r="E1" s="31"/>
      <c r="F1" s="1"/>
      <c r="G1" s="31" t="s">
        <v>49</v>
      </c>
      <c r="H1" s="31"/>
    </row>
    <row r="2" spans="1:8">
      <c r="A2" s="58" t="s">
        <v>50</v>
      </c>
      <c r="B2" s="59"/>
      <c r="C2" s="1"/>
      <c r="D2" s="58" t="s">
        <v>50</v>
      </c>
      <c r="E2" s="59"/>
      <c r="F2" s="1"/>
      <c r="G2" s="58" t="s">
        <v>50</v>
      </c>
      <c r="H2" s="59"/>
    </row>
    <row r="3" spans="1:8">
      <c r="A3" s="24" t="s">
        <v>22</v>
      </c>
      <c r="B3" s="24" t="s">
        <v>3</v>
      </c>
      <c r="C3" s="1"/>
      <c r="D3" s="24" t="s">
        <v>22</v>
      </c>
      <c r="E3" s="24" t="s">
        <v>3</v>
      </c>
      <c r="F3" s="1"/>
      <c r="G3" s="24" t="s">
        <v>22</v>
      </c>
      <c r="H3" s="24" t="s">
        <v>3</v>
      </c>
    </row>
    <row r="4" spans="1:8">
      <c r="A4" s="24" t="s">
        <v>28</v>
      </c>
      <c r="B4" s="24">
        <v>0</v>
      </c>
      <c r="C4" s="1"/>
      <c r="D4" s="24" t="s">
        <v>28</v>
      </c>
      <c r="E4" s="24">
        <v>0</v>
      </c>
      <c r="F4" s="1"/>
      <c r="G4" s="24" t="s">
        <v>28</v>
      </c>
      <c r="H4" s="24">
        <v>0</v>
      </c>
    </row>
    <row r="5" spans="1:8">
      <c r="A5" s="24" t="s">
        <v>29</v>
      </c>
      <c r="B5" s="24">
        <v>0</v>
      </c>
      <c r="C5" s="1"/>
      <c r="D5" s="24" t="s">
        <v>29</v>
      </c>
      <c r="E5" s="24">
        <v>0</v>
      </c>
      <c r="F5" s="1"/>
      <c r="G5" s="24" t="s">
        <v>29</v>
      </c>
      <c r="H5" s="24">
        <v>0</v>
      </c>
    </row>
    <row r="6" spans="1:8">
      <c r="A6" s="24" t="s">
        <v>30</v>
      </c>
      <c r="B6" s="24">
        <v>1</v>
      </c>
      <c r="C6" s="1"/>
      <c r="D6" s="24" t="s">
        <v>30</v>
      </c>
      <c r="E6" s="24">
        <v>1</v>
      </c>
      <c r="F6" s="1"/>
      <c r="G6" s="24" t="s">
        <v>30</v>
      </c>
      <c r="H6" s="24">
        <v>1</v>
      </c>
    </row>
    <row r="7" spans="1:8">
      <c r="A7" s="24" t="s">
        <v>31</v>
      </c>
      <c r="B7" s="24">
        <v>0</v>
      </c>
      <c r="C7" s="1"/>
      <c r="D7" s="24" t="s">
        <v>31</v>
      </c>
      <c r="E7" s="24">
        <v>0</v>
      </c>
      <c r="F7" s="1"/>
      <c r="G7" s="24" t="s">
        <v>31</v>
      </c>
      <c r="H7" s="24">
        <v>0</v>
      </c>
    </row>
    <row r="8" spans="1:8">
      <c r="A8" s="24" t="s">
        <v>32</v>
      </c>
      <c r="B8" s="24">
        <v>0</v>
      </c>
      <c r="C8" s="1"/>
      <c r="D8" s="24" t="s">
        <v>32</v>
      </c>
      <c r="E8" s="24">
        <v>0</v>
      </c>
      <c r="F8" s="1"/>
      <c r="G8" s="24" t="s">
        <v>32</v>
      </c>
      <c r="H8" s="24">
        <v>0</v>
      </c>
    </row>
    <row r="9" spans="1:8">
      <c r="A9" s="24" t="s">
        <v>33</v>
      </c>
      <c r="B9" s="24">
        <v>3</v>
      </c>
      <c r="C9" s="1"/>
      <c r="D9" s="24" t="s">
        <v>33</v>
      </c>
      <c r="E9" s="24">
        <v>3</v>
      </c>
      <c r="F9" s="1"/>
      <c r="G9" s="24" t="s">
        <v>33</v>
      </c>
      <c r="H9" s="24">
        <v>3</v>
      </c>
    </row>
    <row r="10" spans="1:8">
      <c r="A10" s="24" t="s">
        <v>34</v>
      </c>
      <c r="B10" s="24">
        <v>3</v>
      </c>
      <c r="C10" s="1"/>
      <c r="D10" s="24" t="s">
        <v>34</v>
      </c>
      <c r="E10" s="24">
        <v>3</v>
      </c>
      <c r="F10" s="1"/>
      <c r="G10" s="24" t="s">
        <v>34</v>
      </c>
      <c r="H10" s="24">
        <v>3</v>
      </c>
    </row>
    <row r="11" spans="1:8">
      <c r="A11" s="24" t="s">
        <v>35</v>
      </c>
      <c r="B11" s="24">
        <v>4</v>
      </c>
      <c r="C11" s="1"/>
      <c r="D11" s="24" t="s">
        <v>35</v>
      </c>
      <c r="E11" s="24">
        <v>3</v>
      </c>
      <c r="F11" s="1"/>
      <c r="G11" s="24" t="s">
        <v>35</v>
      </c>
      <c r="H11" s="24">
        <v>4</v>
      </c>
    </row>
    <row r="12" spans="1:8">
      <c r="A12" s="24" t="s">
        <v>36</v>
      </c>
      <c r="B12" s="24">
        <v>3</v>
      </c>
      <c r="C12" s="1"/>
      <c r="D12" s="24" t="s">
        <v>36</v>
      </c>
      <c r="E12" s="24">
        <v>4</v>
      </c>
      <c r="F12" s="1"/>
      <c r="G12" s="24" t="s">
        <v>36</v>
      </c>
      <c r="H12" s="24">
        <v>3</v>
      </c>
    </row>
    <row r="13" spans="1:8">
      <c r="A13" s="24" t="s">
        <v>37</v>
      </c>
      <c r="B13" s="24">
        <v>4</v>
      </c>
      <c r="C13" s="1"/>
      <c r="D13" s="24" t="s">
        <v>37</v>
      </c>
      <c r="E13" s="24">
        <v>4</v>
      </c>
      <c r="F13" s="1"/>
      <c r="G13" s="24" t="s">
        <v>37</v>
      </c>
      <c r="H13" s="24">
        <v>4</v>
      </c>
    </row>
    <row r="14" spans="1:8">
      <c r="A14" s="24" t="s">
        <v>38</v>
      </c>
      <c r="B14" s="24">
        <v>1</v>
      </c>
      <c r="C14" s="1"/>
      <c r="D14" s="24" t="s">
        <v>38</v>
      </c>
      <c r="E14" s="24">
        <v>1</v>
      </c>
      <c r="F14" s="1"/>
      <c r="G14" s="24" t="s">
        <v>38</v>
      </c>
      <c r="H14" s="24">
        <v>1</v>
      </c>
    </row>
    <row r="15" spans="1:8">
      <c r="A15" s="24" t="s">
        <v>39</v>
      </c>
      <c r="B15" s="24">
        <v>2</v>
      </c>
      <c r="C15" s="1"/>
      <c r="D15" s="24" t="s">
        <v>39</v>
      </c>
      <c r="E15" s="24">
        <v>1</v>
      </c>
      <c r="F15" s="1"/>
      <c r="G15" s="24" t="s">
        <v>39</v>
      </c>
      <c r="H15" s="24">
        <v>1</v>
      </c>
    </row>
    <row r="16" spans="1:8">
      <c r="A16" s="24" t="s">
        <v>40</v>
      </c>
      <c r="B16" s="24">
        <v>1</v>
      </c>
      <c r="C16" s="1"/>
      <c r="D16" s="24" t="s">
        <v>40</v>
      </c>
      <c r="E16" s="24">
        <v>2</v>
      </c>
      <c r="F16" s="1"/>
      <c r="G16" s="24" t="s">
        <v>40</v>
      </c>
      <c r="H16" s="24">
        <v>1</v>
      </c>
    </row>
    <row r="17" spans="1:8">
      <c r="A17" s="24" t="s">
        <v>41</v>
      </c>
      <c r="B17" s="24">
        <v>2</v>
      </c>
      <c r="C17" s="1"/>
      <c r="D17" s="24" t="s">
        <v>41</v>
      </c>
      <c r="E17" s="24">
        <v>2</v>
      </c>
      <c r="F17" s="1"/>
      <c r="G17" s="24" t="s">
        <v>41</v>
      </c>
      <c r="H17" s="24">
        <v>2</v>
      </c>
    </row>
    <row r="18" spans="1:8">
      <c r="A18" s="24" t="s">
        <v>42</v>
      </c>
      <c r="B18" s="24">
        <v>2</v>
      </c>
      <c r="C18" s="1"/>
      <c r="D18" s="24" t="s">
        <v>42</v>
      </c>
      <c r="E18" s="24">
        <v>2</v>
      </c>
      <c r="F18" s="1"/>
      <c r="G18" s="24" t="s">
        <v>42</v>
      </c>
      <c r="H18" s="24">
        <v>3</v>
      </c>
    </row>
    <row r="20" spans="12:12">
      <c r="L20"/>
    </row>
  </sheetData>
  <mergeCells count="6">
    <mergeCell ref="A1:B1"/>
    <mergeCell ref="D1:E1"/>
    <mergeCell ref="G1:H1"/>
    <mergeCell ref="A2:B2"/>
    <mergeCell ref="D2:E2"/>
    <mergeCell ref="G2:H2"/>
  </mergeCells>
  <pageMargins left="0.75" right="0.75" top="1" bottom="1" header="0.5" footer="0.5"/>
  <headerFooter>
    <oddFooter>&amp;L
&amp;1#&amp;"Rockwell"&amp;9&amp;K0078D7 Information Classification: General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8"/>
  <sheetViews>
    <sheetView topLeftCell="M1" workbookViewId="0">
      <selection activeCell="Y1" sqref="Y1:AC1"/>
    </sheetView>
  </sheetViews>
  <sheetFormatPr defaultColWidth="9" defaultRowHeight="13.5"/>
  <cols>
    <col min="1" max="1" width="11.7345132743363" style="1" customWidth="1"/>
    <col min="2" max="2" width="28.3982300884956" style="1" customWidth="1"/>
    <col min="3" max="3" width="29.6017699115044" style="1" customWidth="1"/>
    <col min="4" max="4" width="28.3982300884956" style="1" customWidth="1"/>
    <col min="5" max="5" width="15" style="1" customWidth="1"/>
    <col min="6" max="6" width="9" style="1"/>
    <col min="7" max="7" width="11.7345132743363" style="1" customWidth="1"/>
    <col min="8" max="8" width="28.3982300884956" style="1" customWidth="1"/>
    <col min="9" max="9" width="29.6017699115044" style="1" customWidth="1"/>
    <col min="10" max="10" width="28.3982300884956" style="1" customWidth="1"/>
    <col min="11" max="11" width="15" style="1" customWidth="1"/>
    <col min="12" max="12" width="9" style="1"/>
    <col min="13" max="13" width="11.7345132743363" style="1" customWidth="1"/>
    <col min="14" max="14" width="28.3982300884956" style="1" customWidth="1"/>
    <col min="15" max="15" width="29.6017699115044" style="1" customWidth="1"/>
    <col min="16" max="16" width="28.3982300884956" style="1" customWidth="1"/>
    <col min="17" max="17" width="15" style="1" customWidth="1"/>
    <col min="18" max="18" width="9" style="1"/>
    <col min="19" max="19" width="11.7345132743363" style="1" customWidth="1"/>
    <col min="20" max="20" width="28.3982300884956" style="1" customWidth="1"/>
    <col min="21" max="21" width="29.6017699115044" style="1" customWidth="1"/>
    <col min="22" max="22" width="28.3982300884956" style="1" customWidth="1"/>
    <col min="23" max="23" width="15" style="1" customWidth="1"/>
    <col min="24" max="24" width="9" style="1"/>
    <col min="25" max="25" width="11.7345132743363" style="1" customWidth="1"/>
    <col min="26" max="26" width="28.3982300884956" style="1" customWidth="1"/>
    <col min="27" max="27" width="29.6017699115044" style="1" customWidth="1"/>
    <col min="28" max="28" width="28.3982300884956" style="1" customWidth="1"/>
    <col min="29" max="29" width="15" style="1" customWidth="1"/>
    <col min="30" max="16384" width="9" style="1"/>
  </cols>
  <sheetData>
    <row r="1" spans="1:29">
      <c r="A1" s="2" t="s">
        <v>51</v>
      </c>
      <c r="B1" s="2"/>
      <c r="C1" s="2"/>
      <c r="D1" s="2"/>
      <c r="E1" s="2"/>
      <c r="G1" s="2" t="s">
        <v>52</v>
      </c>
      <c r="H1" s="2"/>
      <c r="I1" s="2"/>
      <c r="J1" s="2"/>
      <c r="K1" s="2"/>
      <c r="M1" s="2" t="s">
        <v>53</v>
      </c>
      <c r="N1" s="2"/>
      <c r="O1" s="2"/>
      <c r="P1" s="2"/>
      <c r="Q1" s="2"/>
      <c r="S1" s="2" t="s">
        <v>54</v>
      </c>
      <c r="T1" s="2"/>
      <c r="U1" s="2"/>
      <c r="V1" s="2"/>
      <c r="W1" s="2"/>
      <c r="Y1" s="2" t="s">
        <v>55</v>
      </c>
      <c r="Z1" s="2"/>
      <c r="AA1" s="2"/>
      <c r="AB1" s="2"/>
      <c r="AC1" s="2"/>
    </row>
    <row r="2" spans="1:29">
      <c r="A2" s="57" t="s">
        <v>56</v>
      </c>
      <c r="B2" s="57"/>
      <c r="C2" s="57"/>
      <c r="D2" s="57"/>
      <c r="E2" s="57"/>
      <c r="G2" s="57" t="s">
        <v>56</v>
      </c>
      <c r="H2" s="57"/>
      <c r="I2" s="57"/>
      <c r="J2" s="57"/>
      <c r="K2" s="57"/>
      <c r="M2" s="57" t="s">
        <v>56</v>
      </c>
      <c r="N2" s="57"/>
      <c r="O2" s="57"/>
      <c r="P2" s="57"/>
      <c r="Q2" s="57"/>
      <c r="S2" s="57" t="s">
        <v>56</v>
      </c>
      <c r="T2" s="57"/>
      <c r="U2" s="57"/>
      <c r="V2" s="57"/>
      <c r="W2" s="57"/>
      <c r="Y2" s="57" t="s">
        <v>56</v>
      </c>
      <c r="Z2" s="57"/>
      <c r="AA2" s="57"/>
      <c r="AB2" s="57"/>
      <c r="AC2" s="57"/>
    </row>
    <row r="3" spans="1:29">
      <c r="A3" s="24" t="s">
        <v>57</v>
      </c>
      <c r="B3" s="24" t="s">
        <v>58</v>
      </c>
      <c r="C3" s="24" t="s">
        <v>59</v>
      </c>
      <c r="D3" s="24" t="s">
        <v>60</v>
      </c>
      <c r="E3" s="24" t="s">
        <v>61</v>
      </c>
      <c r="G3" s="24" t="s">
        <v>62</v>
      </c>
      <c r="H3" s="24" t="s">
        <v>58</v>
      </c>
      <c r="I3" s="24" t="s">
        <v>59</v>
      </c>
      <c r="J3" s="24" t="s">
        <v>60</v>
      </c>
      <c r="K3" s="24" t="s">
        <v>61</v>
      </c>
      <c r="M3" s="24" t="s">
        <v>63</v>
      </c>
      <c r="N3" s="24" t="s">
        <v>58</v>
      </c>
      <c r="O3" s="24" t="s">
        <v>59</v>
      </c>
      <c r="P3" s="24" t="s">
        <v>60</v>
      </c>
      <c r="Q3" s="24" t="s">
        <v>61</v>
      </c>
      <c r="S3" s="24" t="s">
        <v>64</v>
      </c>
      <c r="T3" s="24" t="s">
        <v>58</v>
      </c>
      <c r="U3" s="24" t="s">
        <v>59</v>
      </c>
      <c r="V3" s="24" t="s">
        <v>60</v>
      </c>
      <c r="W3" s="24" t="s">
        <v>61</v>
      </c>
      <c r="Y3" s="24" t="s">
        <v>65</v>
      </c>
      <c r="Z3" s="24" t="s">
        <v>58</v>
      </c>
      <c r="AA3" s="24" t="s">
        <v>59</v>
      </c>
      <c r="AB3" s="24" t="s">
        <v>60</v>
      </c>
      <c r="AC3" s="24" t="s">
        <v>61</v>
      </c>
    </row>
    <row r="4" spans="1:29">
      <c r="A4" s="24" t="s">
        <v>28</v>
      </c>
      <c r="B4" s="24">
        <v>25.13</v>
      </c>
      <c r="C4" s="24">
        <v>25.14</v>
      </c>
      <c r="D4" s="24">
        <v>24.56</v>
      </c>
      <c r="E4" s="24">
        <v>24.9433333333333</v>
      </c>
      <c r="G4" s="24" t="s">
        <v>28</v>
      </c>
      <c r="H4" s="24">
        <v>25.46</v>
      </c>
      <c r="I4" s="24">
        <v>25.34</v>
      </c>
      <c r="J4" s="24">
        <v>25.75</v>
      </c>
      <c r="K4" s="24">
        <v>25.5166666666667</v>
      </c>
      <c r="M4" s="24" t="s">
        <v>28</v>
      </c>
      <c r="N4" s="24">
        <v>25.29</v>
      </c>
      <c r="O4" s="24">
        <v>25.23</v>
      </c>
      <c r="P4" s="24">
        <v>25.02</v>
      </c>
      <c r="Q4" s="24">
        <v>25.18</v>
      </c>
      <c r="S4" s="24" t="s">
        <v>28</v>
      </c>
      <c r="T4" s="24">
        <v>25.83</v>
      </c>
      <c r="U4" s="24">
        <v>24.5</v>
      </c>
      <c r="V4" s="24">
        <v>24.12</v>
      </c>
      <c r="W4" s="24">
        <v>24.8166666666667</v>
      </c>
      <c r="Y4" s="24" t="s">
        <v>28</v>
      </c>
      <c r="Z4" s="24">
        <v>24.85</v>
      </c>
      <c r="AA4" s="24">
        <v>25.56</v>
      </c>
      <c r="AB4" s="24">
        <v>23.88</v>
      </c>
      <c r="AC4" s="24">
        <v>24.7633333333333</v>
      </c>
    </row>
    <row r="5" spans="1:29">
      <c r="A5" s="24" t="s">
        <v>29</v>
      </c>
      <c r="B5" s="24">
        <v>24.87</v>
      </c>
      <c r="C5" s="24">
        <v>24.92</v>
      </c>
      <c r="D5" s="24">
        <v>25.44</v>
      </c>
      <c r="E5" s="24">
        <v>25.0766666666667</v>
      </c>
      <c r="G5" s="24" t="s">
        <v>29</v>
      </c>
      <c r="H5" s="24">
        <v>24.83</v>
      </c>
      <c r="I5" s="24">
        <v>24.67</v>
      </c>
      <c r="J5" s="24">
        <v>24.94</v>
      </c>
      <c r="K5" s="24">
        <v>24.8133333333333</v>
      </c>
      <c r="M5" s="24" t="s">
        <v>29</v>
      </c>
      <c r="N5" s="24">
        <v>23.78</v>
      </c>
      <c r="O5" s="24">
        <v>24.42</v>
      </c>
      <c r="P5" s="24">
        <v>23.81</v>
      </c>
      <c r="Q5" s="24">
        <v>24.0033333333333</v>
      </c>
      <c r="S5" s="24" t="s">
        <v>29</v>
      </c>
      <c r="T5" s="24">
        <v>24.15</v>
      </c>
      <c r="U5" s="24">
        <v>23.95</v>
      </c>
      <c r="V5" s="24">
        <v>23.59</v>
      </c>
      <c r="W5" s="24">
        <v>23.8966666666667</v>
      </c>
      <c r="Y5" s="24" t="s">
        <v>29</v>
      </c>
      <c r="Z5" s="24">
        <v>25.73</v>
      </c>
      <c r="AA5" s="24">
        <v>23.79</v>
      </c>
      <c r="AB5" s="24">
        <v>25.42</v>
      </c>
      <c r="AC5" s="24">
        <v>24.98</v>
      </c>
    </row>
    <row r="6" spans="1:29">
      <c r="A6" s="24" t="s">
        <v>30</v>
      </c>
      <c r="B6" s="24">
        <v>25.56</v>
      </c>
      <c r="C6" s="24">
        <v>25.67</v>
      </c>
      <c r="D6" s="24">
        <v>25.34</v>
      </c>
      <c r="E6" s="24">
        <v>25.5233333333333</v>
      </c>
      <c r="G6" s="24" t="s">
        <v>30</v>
      </c>
      <c r="H6" s="24">
        <v>25.64</v>
      </c>
      <c r="I6" s="24">
        <v>25.82</v>
      </c>
      <c r="J6" s="24">
        <v>25.29</v>
      </c>
      <c r="K6" s="24">
        <v>25.5833333333333</v>
      </c>
      <c r="M6" s="24" t="s">
        <v>30</v>
      </c>
      <c r="N6" s="24">
        <v>25.36</v>
      </c>
      <c r="O6" s="24">
        <v>25.7</v>
      </c>
      <c r="P6" s="24">
        <v>25.6</v>
      </c>
      <c r="Q6" s="24">
        <v>25.5533333333333</v>
      </c>
      <c r="S6" s="24" t="s">
        <v>30</v>
      </c>
      <c r="T6" s="24">
        <v>25.05</v>
      </c>
      <c r="U6" s="24">
        <v>25.27</v>
      </c>
      <c r="V6" s="24">
        <v>25.99</v>
      </c>
      <c r="W6" s="24">
        <v>25.4366666666667</v>
      </c>
      <c r="Y6" s="24" t="s">
        <v>30</v>
      </c>
      <c r="Z6" s="24">
        <v>23.92</v>
      </c>
      <c r="AA6" s="24">
        <v>24.23</v>
      </c>
      <c r="AB6" s="24">
        <v>24.3</v>
      </c>
      <c r="AC6" s="24">
        <v>24.15</v>
      </c>
    </row>
    <row r="7" spans="1:29">
      <c r="A7" s="24" t="s">
        <v>31</v>
      </c>
      <c r="B7" s="24">
        <v>24.72</v>
      </c>
      <c r="C7" s="24">
        <v>24.75</v>
      </c>
      <c r="D7" s="24">
        <v>24.77</v>
      </c>
      <c r="E7" s="24">
        <v>24.7466666666667</v>
      </c>
      <c r="G7" s="24" t="s">
        <v>31</v>
      </c>
      <c r="H7" s="24">
        <v>25.12</v>
      </c>
      <c r="I7" s="24">
        <v>24.56</v>
      </c>
      <c r="J7" s="24">
        <v>25.12</v>
      </c>
      <c r="K7" s="24">
        <v>24.9333333333333</v>
      </c>
      <c r="M7" s="24" t="s">
        <v>31</v>
      </c>
      <c r="N7" s="24">
        <v>23.54</v>
      </c>
      <c r="O7" s="24">
        <v>24.1</v>
      </c>
      <c r="P7" s="24">
        <v>24.33</v>
      </c>
      <c r="Q7" s="24">
        <v>23.99</v>
      </c>
      <c r="S7" s="24" t="s">
        <v>31</v>
      </c>
      <c r="T7" s="24">
        <v>23.61</v>
      </c>
      <c r="U7" s="24">
        <v>26</v>
      </c>
      <c r="V7" s="24">
        <v>24.68</v>
      </c>
      <c r="W7" s="24">
        <v>24.7633333333333</v>
      </c>
      <c r="Y7" s="24" t="s">
        <v>31</v>
      </c>
      <c r="Z7" s="24">
        <v>25.11</v>
      </c>
      <c r="AA7" s="24">
        <v>25.63</v>
      </c>
      <c r="AB7" s="24">
        <v>25.72</v>
      </c>
      <c r="AC7" s="24">
        <v>25.4866666666667</v>
      </c>
    </row>
    <row r="8" ht="14.25" customHeight="1" spans="1:29">
      <c r="A8" s="24" t="s">
        <v>32</v>
      </c>
      <c r="B8" s="24">
        <v>25.34</v>
      </c>
      <c r="C8" s="24">
        <v>25.43</v>
      </c>
      <c r="D8" s="24">
        <v>25.89</v>
      </c>
      <c r="E8" s="24">
        <v>25.5533333333333</v>
      </c>
      <c r="G8" s="24" t="s">
        <v>32</v>
      </c>
      <c r="H8" s="24">
        <v>24.99</v>
      </c>
      <c r="I8" s="24">
        <v>25.01</v>
      </c>
      <c r="J8" s="24">
        <v>25.88</v>
      </c>
      <c r="K8" s="24">
        <v>25.2933333333333</v>
      </c>
      <c r="M8" s="24" t="s">
        <v>32</v>
      </c>
      <c r="N8" s="24">
        <v>24.82</v>
      </c>
      <c r="O8" s="24">
        <v>24.67</v>
      </c>
      <c r="P8" s="24">
        <v>23.66</v>
      </c>
      <c r="Q8" s="24">
        <v>24.3833333333333</v>
      </c>
      <c r="S8" s="24" t="s">
        <v>32</v>
      </c>
      <c r="T8" s="24">
        <v>25.48</v>
      </c>
      <c r="U8" s="24">
        <v>25.14</v>
      </c>
      <c r="V8" s="24">
        <v>24.97</v>
      </c>
      <c r="W8" s="24">
        <v>25.1966666666667</v>
      </c>
      <c r="Y8" s="24" t="s">
        <v>32</v>
      </c>
      <c r="Z8" s="24">
        <v>24.67</v>
      </c>
      <c r="AA8" s="24">
        <v>24.99</v>
      </c>
      <c r="AB8" s="24">
        <v>23.67</v>
      </c>
      <c r="AC8" s="24">
        <v>24.4433333333333</v>
      </c>
    </row>
    <row r="9" spans="1:29">
      <c r="A9" s="24" t="s">
        <v>33</v>
      </c>
      <c r="B9" s="24">
        <v>25.91</v>
      </c>
      <c r="C9" s="24">
        <v>25.91</v>
      </c>
      <c r="D9" s="24">
        <v>25.02</v>
      </c>
      <c r="E9" s="24">
        <v>25.6133333333333</v>
      </c>
      <c r="G9" s="24" t="s">
        <v>33</v>
      </c>
      <c r="H9" s="24">
        <v>8.22</v>
      </c>
      <c r="I9" s="24">
        <v>7.88</v>
      </c>
      <c r="J9" s="24">
        <v>8.89</v>
      </c>
      <c r="K9" s="24">
        <v>8.33</v>
      </c>
      <c r="M9" s="24" t="s">
        <v>33</v>
      </c>
      <c r="N9" s="24">
        <v>7.23</v>
      </c>
      <c r="O9" s="24">
        <v>7.67</v>
      </c>
      <c r="P9" s="24">
        <v>7.45</v>
      </c>
      <c r="Q9" s="24">
        <v>7.45</v>
      </c>
      <c r="S9" s="24" t="s">
        <v>33</v>
      </c>
      <c r="T9" s="24">
        <v>6.23</v>
      </c>
      <c r="U9" s="24">
        <v>5.76</v>
      </c>
      <c r="V9" s="24">
        <v>5.64</v>
      </c>
      <c r="W9" s="24">
        <v>5.87666666666667</v>
      </c>
      <c r="Y9" s="24" t="s">
        <v>33</v>
      </c>
      <c r="Z9" s="24">
        <v>5.67</v>
      </c>
      <c r="AA9" s="24">
        <v>5.52</v>
      </c>
      <c r="AB9" s="24">
        <v>5.89</v>
      </c>
      <c r="AC9" s="24">
        <v>5.69333333333333</v>
      </c>
    </row>
    <row r="10" spans="1:29">
      <c r="A10" s="24" t="s">
        <v>34</v>
      </c>
      <c r="B10" s="24">
        <v>24.68</v>
      </c>
      <c r="C10" s="24">
        <v>24.53</v>
      </c>
      <c r="D10" s="24">
        <v>25.73</v>
      </c>
      <c r="E10" s="24">
        <v>24.98</v>
      </c>
      <c r="G10" s="24" t="s">
        <v>34</v>
      </c>
      <c r="H10" s="24">
        <v>7.89</v>
      </c>
      <c r="I10" s="24">
        <v>8.33</v>
      </c>
      <c r="J10" s="24">
        <v>8.3</v>
      </c>
      <c r="K10" s="24">
        <v>8.17333333333333</v>
      </c>
      <c r="M10" s="24" t="s">
        <v>34</v>
      </c>
      <c r="N10" s="24">
        <v>6.81</v>
      </c>
      <c r="O10" s="24">
        <v>6.75</v>
      </c>
      <c r="P10" s="24">
        <v>6.98</v>
      </c>
      <c r="Q10" s="24">
        <v>6.84666666666667</v>
      </c>
      <c r="S10" s="24" t="s">
        <v>34</v>
      </c>
      <c r="T10" s="24">
        <v>5.89</v>
      </c>
      <c r="U10" s="24">
        <v>6.84</v>
      </c>
      <c r="V10" s="24">
        <v>6.78</v>
      </c>
      <c r="W10" s="24">
        <v>6.50333333333333</v>
      </c>
      <c r="Y10" s="24" t="s">
        <v>34</v>
      </c>
      <c r="Z10" s="24">
        <v>4.83</v>
      </c>
      <c r="AA10" s="24">
        <v>5.37</v>
      </c>
      <c r="AB10" s="24">
        <v>4.68</v>
      </c>
      <c r="AC10" s="24">
        <v>4.96</v>
      </c>
    </row>
    <row r="11" spans="1:29">
      <c r="A11" s="24" t="s">
        <v>35</v>
      </c>
      <c r="B11" s="24">
        <v>25.48</v>
      </c>
      <c r="C11" s="24">
        <v>25.29</v>
      </c>
      <c r="D11" s="24">
        <v>24.88</v>
      </c>
      <c r="E11" s="24">
        <v>25.2166666666667</v>
      </c>
      <c r="G11" s="24" t="s">
        <v>35</v>
      </c>
      <c r="H11" s="24">
        <v>8.56</v>
      </c>
      <c r="I11" s="24">
        <v>7.91</v>
      </c>
      <c r="J11" s="24">
        <v>7.66</v>
      </c>
      <c r="K11" s="24">
        <v>8.04333333333333</v>
      </c>
      <c r="M11" s="24" t="s">
        <v>35</v>
      </c>
      <c r="N11" s="24">
        <v>7.56</v>
      </c>
      <c r="O11" s="24">
        <v>7.12</v>
      </c>
      <c r="P11" s="24">
        <v>7.19</v>
      </c>
      <c r="Q11" s="24">
        <v>7.29</v>
      </c>
      <c r="S11" s="24" t="s">
        <v>35</v>
      </c>
      <c r="T11" s="24">
        <v>6.45</v>
      </c>
      <c r="U11" s="24">
        <v>5.93</v>
      </c>
      <c r="V11" s="24">
        <v>6.31</v>
      </c>
      <c r="W11" s="24">
        <v>6.23</v>
      </c>
      <c r="Y11" s="24" t="s">
        <v>35</v>
      </c>
      <c r="Z11" s="24">
        <v>5.14</v>
      </c>
      <c r="AA11" s="24">
        <v>4.91</v>
      </c>
      <c r="AB11" s="24">
        <v>5.4</v>
      </c>
      <c r="AC11" s="24">
        <v>5.15</v>
      </c>
    </row>
    <row r="12" spans="1:29">
      <c r="A12" s="24" t="s">
        <v>36</v>
      </c>
      <c r="B12" s="24">
        <v>25.02</v>
      </c>
      <c r="C12" s="24">
        <v>25.85</v>
      </c>
      <c r="D12" s="24">
        <v>25.36</v>
      </c>
      <c r="E12" s="24">
        <v>25.41</v>
      </c>
      <c r="G12" s="24" t="s">
        <v>36</v>
      </c>
      <c r="H12" s="24">
        <v>7.64</v>
      </c>
      <c r="I12" s="24">
        <v>8.68</v>
      </c>
      <c r="J12" s="24">
        <v>7.54</v>
      </c>
      <c r="K12" s="24">
        <v>7.95333333333333</v>
      </c>
      <c r="M12" s="24" t="s">
        <v>36</v>
      </c>
      <c r="N12" s="24">
        <v>6.9</v>
      </c>
      <c r="O12" s="24">
        <v>6.54</v>
      </c>
      <c r="P12" s="24">
        <v>6.67</v>
      </c>
      <c r="Q12" s="24">
        <v>6.70333333333333</v>
      </c>
      <c r="S12" s="24" t="s">
        <v>36</v>
      </c>
      <c r="T12" s="24">
        <v>5.76</v>
      </c>
      <c r="U12" s="24">
        <v>6.58</v>
      </c>
      <c r="V12" s="24">
        <v>5.54</v>
      </c>
      <c r="W12" s="24">
        <v>5.96</v>
      </c>
      <c r="Y12" s="24" t="s">
        <v>36</v>
      </c>
      <c r="Z12" s="24">
        <v>5.29</v>
      </c>
      <c r="AA12" s="24">
        <v>5.76</v>
      </c>
      <c r="AB12" s="24">
        <v>4.79</v>
      </c>
      <c r="AC12" s="24">
        <v>5.28</v>
      </c>
    </row>
    <row r="13" spans="1:29">
      <c r="A13" s="24" t="s">
        <v>37</v>
      </c>
      <c r="B13" s="24">
        <v>25.79</v>
      </c>
      <c r="C13" s="24">
        <v>24.65</v>
      </c>
      <c r="D13" s="24">
        <v>24.54</v>
      </c>
      <c r="E13" s="24">
        <v>24.9933333333333</v>
      </c>
      <c r="G13" s="24" t="s">
        <v>37</v>
      </c>
      <c r="H13" s="24">
        <v>8.43</v>
      </c>
      <c r="I13" s="24">
        <v>8.02</v>
      </c>
      <c r="J13" s="24">
        <v>8.12</v>
      </c>
      <c r="K13" s="24">
        <v>8.19</v>
      </c>
      <c r="M13" s="24" t="s">
        <v>37</v>
      </c>
      <c r="N13" s="24">
        <v>7.34</v>
      </c>
      <c r="O13" s="24">
        <v>7.88</v>
      </c>
      <c r="P13" s="24">
        <v>6.8</v>
      </c>
      <c r="Q13" s="24">
        <v>7.34</v>
      </c>
      <c r="S13" s="24" t="s">
        <v>37</v>
      </c>
      <c r="T13" s="24">
        <v>6.84</v>
      </c>
      <c r="U13" s="24">
        <v>6.01</v>
      </c>
      <c r="V13" s="24">
        <v>5.88</v>
      </c>
      <c r="W13" s="24">
        <v>6.24333333333333</v>
      </c>
      <c r="Y13" s="24" t="s">
        <v>37</v>
      </c>
      <c r="Z13" s="24">
        <v>4.72</v>
      </c>
      <c r="AA13" s="24">
        <v>4.54</v>
      </c>
      <c r="AB13" s="24">
        <v>5.02</v>
      </c>
      <c r="AC13" s="24">
        <v>4.76</v>
      </c>
    </row>
    <row r="14" spans="1:29">
      <c r="A14" s="24" t="s">
        <v>38</v>
      </c>
      <c r="B14" s="24">
        <v>24.55</v>
      </c>
      <c r="C14" s="24">
        <v>25.78</v>
      </c>
      <c r="D14" s="24">
        <v>25.21</v>
      </c>
      <c r="E14" s="24">
        <v>25.18</v>
      </c>
      <c r="G14" s="24" t="s">
        <v>38</v>
      </c>
      <c r="H14" s="24">
        <v>8.17</v>
      </c>
      <c r="I14" s="24">
        <v>7.72</v>
      </c>
      <c r="J14" s="24">
        <v>8.77</v>
      </c>
      <c r="K14" s="24">
        <v>8.22</v>
      </c>
      <c r="M14" s="24" t="s">
        <v>38</v>
      </c>
      <c r="N14" s="24">
        <v>9.32</v>
      </c>
      <c r="O14" s="24">
        <v>9.74</v>
      </c>
      <c r="P14" s="24">
        <v>8.52</v>
      </c>
      <c r="Q14" s="24">
        <v>9.19333333333333</v>
      </c>
      <c r="S14" s="24" t="s">
        <v>38</v>
      </c>
      <c r="T14" s="24">
        <v>10.23</v>
      </c>
      <c r="U14" s="24">
        <v>11.15</v>
      </c>
      <c r="V14" s="24">
        <v>10.54</v>
      </c>
      <c r="W14" s="24">
        <v>10.64</v>
      </c>
      <c r="Y14" s="24" t="s">
        <v>38</v>
      </c>
      <c r="Z14" s="24">
        <v>13.45</v>
      </c>
      <c r="AA14" s="24">
        <v>15.38</v>
      </c>
      <c r="AB14" s="24">
        <v>14.35</v>
      </c>
      <c r="AC14" s="24">
        <v>14.3933333333333</v>
      </c>
    </row>
    <row r="15" spans="1:29">
      <c r="A15" s="24" t="s">
        <v>39</v>
      </c>
      <c r="B15" s="24">
        <v>25.22</v>
      </c>
      <c r="C15" s="24">
        <v>25.11</v>
      </c>
      <c r="D15" s="24">
        <v>25.01</v>
      </c>
      <c r="E15" s="24">
        <v>25.1133333333333</v>
      </c>
      <c r="G15" s="24" t="s">
        <v>39</v>
      </c>
      <c r="H15" s="24">
        <v>7.75</v>
      </c>
      <c r="I15" s="24">
        <v>8.45</v>
      </c>
      <c r="J15" s="24">
        <v>7.98</v>
      </c>
      <c r="K15" s="24">
        <v>8.06</v>
      </c>
      <c r="M15" s="24" t="s">
        <v>39</v>
      </c>
      <c r="N15" s="24">
        <v>9.87</v>
      </c>
      <c r="O15" s="24">
        <v>8.61</v>
      </c>
      <c r="P15" s="24">
        <v>9.63</v>
      </c>
      <c r="Q15" s="24">
        <v>9.37</v>
      </c>
      <c r="S15" s="24" t="s">
        <v>39</v>
      </c>
      <c r="T15" s="24">
        <v>11.48</v>
      </c>
      <c r="U15" s="24">
        <v>10.76</v>
      </c>
      <c r="V15" s="24">
        <v>11.33</v>
      </c>
      <c r="W15" s="24">
        <v>11.19</v>
      </c>
      <c r="Y15" s="24" t="s">
        <v>39</v>
      </c>
      <c r="Z15" s="24">
        <v>14.32</v>
      </c>
      <c r="AA15" s="24">
        <v>16.56</v>
      </c>
      <c r="AB15" s="24">
        <v>15.62</v>
      </c>
      <c r="AC15" s="24">
        <v>15.5</v>
      </c>
    </row>
    <row r="16" spans="1:29">
      <c r="A16" s="24" t="s">
        <v>40</v>
      </c>
      <c r="B16" s="24">
        <v>24.94</v>
      </c>
      <c r="C16" s="24">
        <v>24.99</v>
      </c>
      <c r="D16" s="24">
        <v>25.74</v>
      </c>
      <c r="E16" s="24">
        <v>25.2233333333333</v>
      </c>
      <c r="G16" s="24" t="s">
        <v>40</v>
      </c>
      <c r="H16" s="24">
        <v>8.99</v>
      </c>
      <c r="I16" s="24">
        <v>8.04</v>
      </c>
      <c r="J16" s="24">
        <v>8.21</v>
      </c>
      <c r="K16" s="24">
        <v>8.41333333333333</v>
      </c>
      <c r="M16" s="24" t="s">
        <v>40</v>
      </c>
      <c r="N16" s="24">
        <v>8.75</v>
      </c>
      <c r="O16" s="24">
        <v>9.56</v>
      </c>
      <c r="P16" s="24">
        <v>9.12</v>
      </c>
      <c r="Q16" s="24">
        <v>9.14333333333333</v>
      </c>
      <c r="S16" s="24" t="s">
        <v>40</v>
      </c>
      <c r="T16" s="24">
        <v>10.67</v>
      </c>
      <c r="U16" s="24">
        <v>10.34</v>
      </c>
      <c r="V16" s="24">
        <v>10.9</v>
      </c>
      <c r="W16" s="24">
        <v>10.6366666666667</v>
      </c>
      <c r="Y16" s="24" t="s">
        <v>40</v>
      </c>
      <c r="Z16" s="24">
        <v>15.21</v>
      </c>
      <c r="AA16" s="24">
        <v>15.85</v>
      </c>
      <c r="AB16" s="24">
        <v>17.58</v>
      </c>
      <c r="AC16" s="24">
        <v>16.2133333333333</v>
      </c>
    </row>
    <row r="17" spans="1:29">
      <c r="A17" s="24" t="s">
        <v>41</v>
      </c>
      <c r="B17" s="24">
        <v>25.67</v>
      </c>
      <c r="C17" s="24">
        <v>25.12</v>
      </c>
      <c r="D17" s="24">
        <v>24.59</v>
      </c>
      <c r="E17" s="24">
        <v>25.1266666666667</v>
      </c>
      <c r="G17" s="24" t="s">
        <v>41</v>
      </c>
      <c r="H17" s="24">
        <v>7.56</v>
      </c>
      <c r="I17" s="24">
        <v>7.59</v>
      </c>
      <c r="J17" s="24">
        <v>8.36</v>
      </c>
      <c r="K17" s="24">
        <v>7.83666666666667</v>
      </c>
      <c r="M17" s="24" t="s">
        <v>41</v>
      </c>
      <c r="N17" s="24">
        <v>9.45</v>
      </c>
      <c r="O17" s="24">
        <v>8.99</v>
      </c>
      <c r="P17" s="24">
        <v>9.99</v>
      </c>
      <c r="Q17" s="24">
        <v>9.47666666666667</v>
      </c>
      <c r="S17" s="24" t="s">
        <v>41</v>
      </c>
      <c r="T17" s="24">
        <v>11.92</v>
      </c>
      <c r="U17" s="24">
        <v>11.06</v>
      </c>
      <c r="V17" s="24">
        <v>11.08</v>
      </c>
      <c r="W17" s="24">
        <v>11.3533333333333</v>
      </c>
      <c r="Y17" s="24" t="s">
        <v>41</v>
      </c>
      <c r="Z17" s="24">
        <v>16.32</v>
      </c>
      <c r="AA17" s="24">
        <v>17.65</v>
      </c>
      <c r="AB17" s="24">
        <v>18.62</v>
      </c>
      <c r="AC17" s="24">
        <v>17.53</v>
      </c>
    </row>
    <row r="18" spans="1:29">
      <c r="A18" s="24" t="s">
        <v>42</v>
      </c>
      <c r="B18" s="24">
        <v>25.31</v>
      </c>
      <c r="C18" s="24">
        <v>25.68</v>
      </c>
      <c r="D18" s="24">
        <v>25.9</v>
      </c>
      <c r="E18" s="24">
        <v>25.63</v>
      </c>
      <c r="G18" s="24" t="s">
        <v>42</v>
      </c>
      <c r="H18" s="24">
        <v>8.01</v>
      </c>
      <c r="I18" s="24">
        <v>8.71</v>
      </c>
      <c r="J18" s="24">
        <v>8.14</v>
      </c>
      <c r="K18" s="24">
        <v>8.28666666666667</v>
      </c>
      <c r="M18" s="24" t="s">
        <v>42</v>
      </c>
      <c r="N18" s="24">
        <v>9.01</v>
      </c>
      <c r="O18" s="24">
        <v>9.24</v>
      </c>
      <c r="P18" s="24">
        <v>8.68</v>
      </c>
      <c r="Q18" s="24">
        <v>8.97666666666667</v>
      </c>
      <c r="S18" s="24" t="s">
        <v>42</v>
      </c>
      <c r="T18" s="24">
        <v>10.85</v>
      </c>
      <c r="U18" s="24">
        <v>11.74</v>
      </c>
      <c r="V18" s="24">
        <v>10.15</v>
      </c>
      <c r="W18" s="24">
        <v>10.9133333333333</v>
      </c>
      <c r="Y18" s="24" t="s">
        <v>42</v>
      </c>
      <c r="Z18" s="24">
        <v>14.2</v>
      </c>
      <c r="AA18" s="24">
        <v>15.49</v>
      </c>
      <c r="AB18" s="24">
        <v>13.35</v>
      </c>
      <c r="AC18" s="24">
        <v>14.3466666666667</v>
      </c>
    </row>
  </sheetData>
  <mergeCells count="10">
    <mergeCell ref="A1:E1"/>
    <mergeCell ref="G1:K1"/>
    <mergeCell ref="M1:Q1"/>
    <mergeCell ref="S1:W1"/>
    <mergeCell ref="Y1:AC1"/>
    <mergeCell ref="A2:E2"/>
    <mergeCell ref="G2:K2"/>
    <mergeCell ref="M2:Q2"/>
    <mergeCell ref="S2:W2"/>
    <mergeCell ref="Y2:AC2"/>
  </mergeCells>
  <pageMargins left="0.75" right="0.75" top="1" bottom="1" header="0.5" footer="0.5"/>
  <headerFooter>
    <oddFooter>&amp;L
&amp;1#&amp;"Rockwell"&amp;9&amp;K0078D7 Information Classification: General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topLeftCell="Q1" workbookViewId="0">
      <selection activeCell="O1" sqref="O1:T1"/>
    </sheetView>
  </sheetViews>
  <sheetFormatPr defaultColWidth="9" defaultRowHeight="13.5"/>
  <cols>
    <col min="1" max="1" width="11.7345132743363" style="1" customWidth="1"/>
    <col min="2" max="2" width="26.2654867256637" style="1" customWidth="1"/>
    <col min="3" max="3" width="27.3982300884956" style="1" customWidth="1"/>
    <col min="4" max="5" width="25.1327433628319" style="1" customWidth="1"/>
    <col min="6" max="6" width="12.8672566371681" style="1" customWidth="1"/>
    <col min="7" max="7" width="9" style="1"/>
    <col min="8" max="8" width="11.7345132743363" style="1" customWidth="1"/>
    <col min="9" max="9" width="26.2654867256637" style="1" customWidth="1"/>
    <col min="10" max="10" width="27.3982300884956" style="1" customWidth="1"/>
    <col min="11" max="12" width="25.1327433628319" style="1" customWidth="1"/>
    <col min="13" max="13" width="12.8672566371681" style="1" customWidth="1"/>
    <col min="14" max="14" width="9" style="1"/>
    <col min="15" max="15" width="11.7345132743363" style="1" customWidth="1"/>
    <col min="16" max="16" width="26.2654867256637" style="1" customWidth="1"/>
    <col min="17" max="17" width="27.3982300884956" style="1" customWidth="1"/>
    <col min="18" max="19" width="25.1327433628319" style="1" customWidth="1"/>
    <col min="20" max="20" width="12.8672566371681" style="1" customWidth="1"/>
    <col min="21" max="16384" width="9" style="1"/>
  </cols>
  <sheetData>
    <row r="1" spans="1:20">
      <c r="A1" s="2" t="s">
        <v>66</v>
      </c>
      <c r="B1" s="2"/>
      <c r="C1" s="2"/>
      <c r="D1" s="2"/>
      <c r="E1" s="2"/>
      <c r="F1" s="2"/>
      <c r="H1" s="31" t="s">
        <v>67</v>
      </c>
      <c r="I1" s="31"/>
      <c r="J1" s="31"/>
      <c r="K1" s="31"/>
      <c r="L1" s="31"/>
      <c r="O1" s="31" t="s">
        <v>68</v>
      </c>
      <c r="P1" s="31"/>
      <c r="Q1" s="31"/>
      <c r="R1" s="31"/>
      <c r="S1" s="31"/>
      <c r="T1" s="31"/>
    </row>
    <row r="2" spans="1:20">
      <c r="A2" s="24" t="s">
        <v>69</v>
      </c>
      <c r="B2" s="24"/>
      <c r="C2" s="24"/>
      <c r="D2" s="24"/>
      <c r="E2" s="24"/>
      <c r="F2" s="24"/>
      <c r="H2" s="24" t="s">
        <v>69</v>
      </c>
      <c r="I2" s="24"/>
      <c r="J2" s="24"/>
      <c r="K2" s="24"/>
      <c r="L2" s="24"/>
      <c r="M2" s="24"/>
      <c r="O2" s="24" t="s">
        <v>69</v>
      </c>
      <c r="P2" s="24"/>
      <c r="Q2" s="24"/>
      <c r="R2" s="24"/>
      <c r="S2" s="24"/>
      <c r="T2" s="24"/>
    </row>
    <row r="3" spans="1:20">
      <c r="A3" s="24" t="s">
        <v>22</v>
      </c>
      <c r="B3" s="24" t="s">
        <v>70</v>
      </c>
      <c r="C3" s="24" t="s">
        <v>71</v>
      </c>
      <c r="D3" s="24" t="s">
        <v>72</v>
      </c>
      <c r="E3" s="24" t="s">
        <v>73</v>
      </c>
      <c r="F3" s="24" t="s">
        <v>74</v>
      </c>
      <c r="H3" s="24" t="s">
        <v>22</v>
      </c>
      <c r="I3" s="24" t="s">
        <v>70</v>
      </c>
      <c r="J3" s="24" t="s">
        <v>71</v>
      </c>
      <c r="K3" s="24" t="s">
        <v>72</v>
      </c>
      <c r="L3" s="24" t="s">
        <v>73</v>
      </c>
      <c r="M3" s="24" t="s">
        <v>74</v>
      </c>
      <c r="O3" s="24" t="s">
        <v>22</v>
      </c>
      <c r="P3" s="24" t="s">
        <v>70</v>
      </c>
      <c r="Q3" s="24" t="s">
        <v>71</v>
      </c>
      <c r="R3" s="24" t="s">
        <v>72</v>
      </c>
      <c r="S3" s="24" t="s">
        <v>73</v>
      </c>
      <c r="T3" s="24" t="s">
        <v>74</v>
      </c>
    </row>
    <row r="4" spans="1:20">
      <c r="A4" s="24" t="s">
        <v>28</v>
      </c>
      <c r="B4" s="24">
        <v>1</v>
      </c>
      <c r="C4" s="24">
        <v>0</v>
      </c>
      <c r="D4" s="24">
        <v>0</v>
      </c>
      <c r="E4" s="24">
        <v>1</v>
      </c>
      <c r="F4" s="24">
        <v>2</v>
      </c>
      <c r="H4" s="24" t="s">
        <v>28</v>
      </c>
      <c r="I4" s="24">
        <v>1</v>
      </c>
      <c r="J4" s="24">
        <v>0</v>
      </c>
      <c r="K4" s="24">
        <v>0</v>
      </c>
      <c r="L4" s="24">
        <v>0.5</v>
      </c>
      <c r="M4" s="24">
        <v>1.5</v>
      </c>
      <c r="O4" s="24" t="s">
        <v>28</v>
      </c>
      <c r="P4" s="24">
        <v>1</v>
      </c>
      <c r="Q4" s="24">
        <v>0</v>
      </c>
      <c r="R4" s="24">
        <v>0</v>
      </c>
      <c r="S4" s="24">
        <v>0.5</v>
      </c>
      <c r="T4" s="24">
        <v>1.5</v>
      </c>
    </row>
    <row r="5" spans="1:20">
      <c r="A5" s="24" t="s">
        <v>29</v>
      </c>
      <c r="B5" s="24">
        <v>1</v>
      </c>
      <c r="C5" s="24">
        <v>0</v>
      </c>
      <c r="D5" s="24">
        <v>0.5</v>
      </c>
      <c r="E5" s="24">
        <v>0.5</v>
      </c>
      <c r="F5" s="24">
        <v>2</v>
      </c>
      <c r="H5" s="24" t="s">
        <v>29</v>
      </c>
      <c r="I5" s="24">
        <v>1</v>
      </c>
      <c r="J5" s="24">
        <v>0</v>
      </c>
      <c r="K5" s="24">
        <v>1</v>
      </c>
      <c r="L5" s="24">
        <v>0.5</v>
      </c>
      <c r="M5" s="24">
        <v>2.5</v>
      </c>
      <c r="O5" s="24" t="s">
        <v>29</v>
      </c>
      <c r="P5" s="24">
        <v>1</v>
      </c>
      <c r="Q5" s="24">
        <v>0</v>
      </c>
      <c r="R5" s="24">
        <v>1</v>
      </c>
      <c r="S5" s="24">
        <v>0.5</v>
      </c>
      <c r="T5" s="24">
        <v>2.5</v>
      </c>
    </row>
    <row r="6" spans="1:20">
      <c r="A6" s="24" t="s">
        <v>30</v>
      </c>
      <c r="B6" s="24">
        <v>1</v>
      </c>
      <c r="C6" s="24">
        <v>0</v>
      </c>
      <c r="D6" s="24">
        <v>1</v>
      </c>
      <c r="E6" s="24">
        <v>0.5</v>
      </c>
      <c r="F6" s="24">
        <v>2.5</v>
      </c>
      <c r="H6" s="24" t="s">
        <v>30</v>
      </c>
      <c r="I6" s="24">
        <v>1</v>
      </c>
      <c r="J6" s="24">
        <v>0</v>
      </c>
      <c r="K6" s="24">
        <v>1</v>
      </c>
      <c r="L6" s="24">
        <v>0.5</v>
      </c>
      <c r="M6" s="24">
        <v>2.5</v>
      </c>
      <c r="O6" s="24" t="s">
        <v>30</v>
      </c>
      <c r="P6" s="24">
        <v>1</v>
      </c>
      <c r="Q6" s="24">
        <v>0</v>
      </c>
      <c r="R6" s="24">
        <v>1</v>
      </c>
      <c r="S6" s="24">
        <v>0.5</v>
      </c>
      <c r="T6" s="24">
        <v>2.5</v>
      </c>
    </row>
    <row r="7" spans="1:20">
      <c r="A7" s="24" t="s">
        <v>31</v>
      </c>
      <c r="B7" s="24">
        <v>0</v>
      </c>
      <c r="C7" s="24">
        <v>0</v>
      </c>
      <c r="D7" s="24">
        <v>1</v>
      </c>
      <c r="E7" s="24">
        <v>0.5</v>
      </c>
      <c r="F7" s="24">
        <v>1.5</v>
      </c>
      <c r="H7" s="24" t="s">
        <v>31</v>
      </c>
      <c r="I7" s="24">
        <v>0</v>
      </c>
      <c r="J7" s="24">
        <v>0</v>
      </c>
      <c r="K7" s="24">
        <v>1</v>
      </c>
      <c r="L7" s="24">
        <v>0.5</v>
      </c>
      <c r="M7" s="24">
        <v>1.5</v>
      </c>
      <c r="O7" s="24" t="s">
        <v>31</v>
      </c>
      <c r="P7" s="24">
        <v>0</v>
      </c>
      <c r="Q7" s="24">
        <v>0</v>
      </c>
      <c r="R7" s="24">
        <v>1</v>
      </c>
      <c r="S7" s="24">
        <v>0.5</v>
      </c>
      <c r="T7" s="24">
        <v>1.5</v>
      </c>
    </row>
    <row r="8" spans="1:20">
      <c r="A8" s="24" t="s">
        <v>32</v>
      </c>
      <c r="B8" s="24">
        <v>1</v>
      </c>
      <c r="C8" s="24">
        <v>0.5</v>
      </c>
      <c r="D8" s="24">
        <v>0.5</v>
      </c>
      <c r="E8" s="24">
        <v>0.5</v>
      </c>
      <c r="F8" s="24">
        <v>2.5</v>
      </c>
      <c r="H8" s="24" t="s">
        <v>32</v>
      </c>
      <c r="I8" s="24">
        <v>1</v>
      </c>
      <c r="J8" s="24">
        <v>0.5</v>
      </c>
      <c r="K8" s="24">
        <v>0.5</v>
      </c>
      <c r="L8" s="24">
        <v>0.5</v>
      </c>
      <c r="M8" s="24">
        <v>2.5</v>
      </c>
      <c r="O8" s="24" t="s">
        <v>32</v>
      </c>
      <c r="P8" s="24">
        <v>1</v>
      </c>
      <c r="Q8" s="24">
        <v>0.5</v>
      </c>
      <c r="R8" s="24">
        <v>0.5</v>
      </c>
      <c r="S8" s="24">
        <v>0.5</v>
      </c>
      <c r="T8" s="24">
        <v>2</v>
      </c>
    </row>
    <row r="9" spans="1:20">
      <c r="A9" s="24" t="s">
        <v>33</v>
      </c>
      <c r="B9" s="24">
        <v>3</v>
      </c>
      <c r="C9" s="24">
        <v>2</v>
      </c>
      <c r="D9" s="24">
        <v>3</v>
      </c>
      <c r="E9" s="24">
        <v>5</v>
      </c>
      <c r="F9" s="24">
        <v>13</v>
      </c>
      <c r="H9" s="24" t="s">
        <v>33</v>
      </c>
      <c r="I9" s="24">
        <v>3</v>
      </c>
      <c r="J9" s="24">
        <v>2</v>
      </c>
      <c r="K9" s="24">
        <v>3</v>
      </c>
      <c r="L9" s="24">
        <v>5</v>
      </c>
      <c r="M9" s="24">
        <v>13</v>
      </c>
      <c r="O9" s="24" t="s">
        <v>33</v>
      </c>
      <c r="P9" s="24">
        <v>3</v>
      </c>
      <c r="Q9" s="24">
        <v>2</v>
      </c>
      <c r="R9" s="24">
        <v>3</v>
      </c>
      <c r="S9" s="24">
        <v>5</v>
      </c>
      <c r="T9" s="24">
        <v>13</v>
      </c>
    </row>
    <row r="10" spans="1:20">
      <c r="A10" s="24" t="s">
        <v>34</v>
      </c>
      <c r="B10" s="24">
        <v>4</v>
      </c>
      <c r="C10" s="24">
        <v>2</v>
      </c>
      <c r="D10" s="24">
        <v>4</v>
      </c>
      <c r="E10" s="24">
        <v>2</v>
      </c>
      <c r="F10" s="24">
        <v>12</v>
      </c>
      <c r="H10" s="24" t="s">
        <v>34</v>
      </c>
      <c r="I10" s="24">
        <v>4</v>
      </c>
      <c r="J10" s="24">
        <v>2</v>
      </c>
      <c r="K10" s="24">
        <v>4</v>
      </c>
      <c r="L10" s="24">
        <v>3</v>
      </c>
      <c r="M10" s="24">
        <v>13</v>
      </c>
      <c r="O10" s="24" t="s">
        <v>34</v>
      </c>
      <c r="P10" s="24">
        <v>4</v>
      </c>
      <c r="Q10" s="24">
        <v>2</v>
      </c>
      <c r="R10" s="24">
        <v>4</v>
      </c>
      <c r="S10" s="24">
        <v>3</v>
      </c>
      <c r="T10" s="24">
        <v>13</v>
      </c>
    </row>
    <row r="11" spans="1:20">
      <c r="A11" s="24" t="s">
        <v>35</v>
      </c>
      <c r="B11" s="24">
        <v>5</v>
      </c>
      <c r="C11" s="24">
        <v>4</v>
      </c>
      <c r="D11" s="24">
        <v>2</v>
      </c>
      <c r="E11" s="24">
        <v>3</v>
      </c>
      <c r="F11" s="24">
        <v>14</v>
      </c>
      <c r="H11" s="24" t="s">
        <v>35</v>
      </c>
      <c r="I11" s="24">
        <v>5</v>
      </c>
      <c r="J11" s="24">
        <v>4</v>
      </c>
      <c r="K11" s="24">
        <v>2</v>
      </c>
      <c r="L11" s="24">
        <v>3</v>
      </c>
      <c r="M11" s="24">
        <v>14</v>
      </c>
      <c r="O11" s="24" t="s">
        <v>35</v>
      </c>
      <c r="P11" s="24">
        <v>5</v>
      </c>
      <c r="Q11" s="24">
        <v>4</v>
      </c>
      <c r="R11" s="24">
        <v>2</v>
      </c>
      <c r="S11" s="24">
        <v>3</v>
      </c>
      <c r="T11" s="24">
        <v>14</v>
      </c>
    </row>
    <row r="12" spans="1:20">
      <c r="A12" s="24" t="s">
        <v>36</v>
      </c>
      <c r="B12" s="24">
        <v>4</v>
      </c>
      <c r="C12" s="24">
        <v>3</v>
      </c>
      <c r="D12" s="24">
        <v>5</v>
      </c>
      <c r="E12" s="24">
        <v>4</v>
      </c>
      <c r="F12" s="24">
        <v>16</v>
      </c>
      <c r="H12" s="24" t="s">
        <v>36</v>
      </c>
      <c r="I12" s="24">
        <v>4</v>
      </c>
      <c r="J12" s="24">
        <v>3</v>
      </c>
      <c r="K12" s="24">
        <v>5</v>
      </c>
      <c r="L12" s="24">
        <v>3</v>
      </c>
      <c r="M12" s="24">
        <v>15</v>
      </c>
      <c r="O12" s="24" t="s">
        <v>36</v>
      </c>
      <c r="P12" s="24">
        <v>4</v>
      </c>
      <c r="Q12" s="24">
        <v>4</v>
      </c>
      <c r="R12" s="24">
        <v>4</v>
      </c>
      <c r="S12" s="24">
        <v>3</v>
      </c>
      <c r="T12" s="24">
        <v>15</v>
      </c>
    </row>
    <row r="13" spans="1:20">
      <c r="A13" s="24" t="s">
        <v>37</v>
      </c>
      <c r="B13" s="24">
        <v>3</v>
      </c>
      <c r="C13" s="24">
        <v>2</v>
      </c>
      <c r="D13" s="24">
        <v>4</v>
      </c>
      <c r="E13" s="24">
        <v>3</v>
      </c>
      <c r="F13" s="24">
        <v>12</v>
      </c>
      <c r="H13" s="24" t="s">
        <v>37</v>
      </c>
      <c r="I13" s="24">
        <v>3</v>
      </c>
      <c r="J13" s="24">
        <v>2</v>
      </c>
      <c r="K13" s="24">
        <v>4</v>
      </c>
      <c r="L13" s="24">
        <v>3</v>
      </c>
      <c r="M13" s="24">
        <v>12</v>
      </c>
      <c r="O13" s="24" t="s">
        <v>37</v>
      </c>
      <c r="P13" s="24">
        <v>3</v>
      </c>
      <c r="Q13" s="24">
        <v>2</v>
      </c>
      <c r="R13" s="24">
        <v>4</v>
      </c>
      <c r="S13" s="24">
        <v>3</v>
      </c>
      <c r="T13" s="24">
        <v>12</v>
      </c>
    </row>
    <row r="14" spans="1:20">
      <c r="A14" s="24" t="s">
        <v>38</v>
      </c>
      <c r="B14" s="24">
        <v>3</v>
      </c>
      <c r="C14" s="24">
        <v>2</v>
      </c>
      <c r="D14" s="24">
        <v>3</v>
      </c>
      <c r="E14" s="24">
        <v>2</v>
      </c>
      <c r="F14" s="24">
        <v>10</v>
      </c>
      <c r="H14" s="24" t="s">
        <v>38</v>
      </c>
      <c r="I14" s="24">
        <v>3</v>
      </c>
      <c r="J14" s="24">
        <v>2</v>
      </c>
      <c r="K14" s="24">
        <v>3</v>
      </c>
      <c r="L14" s="24">
        <v>2</v>
      </c>
      <c r="M14" s="24">
        <v>10</v>
      </c>
      <c r="O14" s="24" t="s">
        <v>38</v>
      </c>
      <c r="P14" s="24">
        <v>3</v>
      </c>
      <c r="Q14" s="24">
        <v>2</v>
      </c>
      <c r="R14" s="24">
        <v>3</v>
      </c>
      <c r="S14" s="24">
        <v>2</v>
      </c>
      <c r="T14" s="24">
        <v>10</v>
      </c>
    </row>
    <row r="15" spans="1:20">
      <c r="A15" s="24" t="s">
        <v>39</v>
      </c>
      <c r="B15" s="24">
        <v>2</v>
      </c>
      <c r="C15" s="24">
        <v>2</v>
      </c>
      <c r="D15" s="24">
        <v>1</v>
      </c>
      <c r="E15" s="24">
        <v>3</v>
      </c>
      <c r="F15" s="24">
        <v>8</v>
      </c>
      <c r="H15" s="24" t="s">
        <v>39</v>
      </c>
      <c r="I15" s="24">
        <v>2</v>
      </c>
      <c r="J15" s="24">
        <v>2</v>
      </c>
      <c r="K15" s="24">
        <v>1</v>
      </c>
      <c r="L15" s="24">
        <v>3</v>
      </c>
      <c r="M15" s="24">
        <v>8</v>
      </c>
      <c r="O15" s="24" t="s">
        <v>39</v>
      </c>
      <c r="P15" s="24">
        <v>2</v>
      </c>
      <c r="Q15" s="24">
        <v>2</v>
      </c>
      <c r="R15" s="24">
        <v>1</v>
      </c>
      <c r="S15" s="24">
        <v>2</v>
      </c>
      <c r="T15" s="24">
        <v>7</v>
      </c>
    </row>
    <row r="16" spans="1:20">
      <c r="A16" s="24" t="s">
        <v>40</v>
      </c>
      <c r="B16" s="24">
        <v>3</v>
      </c>
      <c r="C16" s="24">
        <v>1</v>
      </c>
      <c r="D16" s="24">
        <v>1</v>
      </c>
      <c r="E16" s="24">
        <v>2</v>
      </c>
      <c r="F16" s="24">
        <v>7</v>
      </c>
      <c r="H16" s="24" t="s">
        <v>40</v>
      </c>
      <c r="I16" s="24">
        <v>3</v>
      </c>
      <c r="J16" s="24">
        <v>1</v>
      </c>
      <c r="K16" s="24">
        <v>2</v>
      </c>
      <c r="L16" s="24">
        <v>2</v>
      </c>
      <c r="M16" s="24">
        <v>8</v>
      </c>
      <c r="O16" s="24" t="s">
        <v>40</v>
      </c>
      <c r="P16" s="24">
        <v>3</v>
      </c>
      <c r="Q16" s="24">
        <v>1.5</v>
      </c>
      <c r="R16" s="24">
        <v>1</v>
      </c>
      <c r="S16" s="24">
        <v>2.5</v>
      </c>
      <c r="T16" s="24">
        <v>8</v>
      </c>
    </row>
    <row r="17" spans="1:20">
      <c r="A17" s="24" t="s">
        <v>41</v>
      </c>
      <c r="B17" s="24">
        <v>2</v>
      </c>
      <c r="C17" s="24">
        <v>2</v>
      </c>
      <c r="D17" s="24">
        <v>3</v>
      </c>
      <c r="E17" s="24">
        <v>2</v>
      </c>
      <c r="F17" s="24">
        <v>9</v>
      </c>
      <c r="H17" s="24" t="s">
        <v>41</v>
      </c>
      <c r="I17" s="24">
        <v>2</v>
      </c>
      <c r="J17" s="24">
        <v>2</v>
      </c>
      <c r="K17" s="24">
        <v>3</v>
      </c>
      <c r="L17" s="24">
        <v>2</v>
      </c>
      <c r="M17" s="24">
        <v>9</v>
      </c>
      <c r="O17" s="24" t="s">
        <v>41</v>
      </c>
      <c r="P17" s="24">
        <v>2</v>
      </c>
      <c r="Q17" s="24">
        <v>1</v>
      </c>
      <c r="R17" s="24">
        <v>3</v>
      </c>
      <c r="S17" s="24">
        <v>3</v>
      </c>
      <c r="T17" s="24">
        <v>9</v>
      </c>
    </row>
    <row r="18" spans="1:20">
      <c r="A18" s="24" t="s">
        <v>42</v>
      </c>
      <c r="B18" s="24">
        <v>3</v>
      </c>
      <c r="C18" s="24">
        <v>2</v>
      </c>
      <c r="D18" s="24">
        <v>3</v>
      </c>
      <c r="E18" s="24">
        <v>1</v>
      </c>
      <c r="F18" s="24">
        <v>9</v>
      </c>
      <c r="H18" s="24" t="s">
        <v>42</v>
      </c>
      <c r="I18" s="24">
        <v>3</v>
      </c>
      <c r="J18" s="24">
        <v>2</v>
      </c>
      <c r="K18" s="24">
        <v>2</v>
      </c>
      <c r="L18" s="24">
        <v>1</v>
      </c>
      <c r="M18" s="24">
        <v>8</v>
      </c>
      <c r="O18" s="24" t="s">
        <v>42</v>
      </c>
      <c r="P18" s="24">
        <v>3</v>
      </c>
      <c r="Q18" s="24">
        <v>2</v>
      </c>
      <c r="R18" s="24">
        <v>2</v>
      </c>
      <c r="S18" s="24">
        <v>1</v>
      </c>
      <c r="T18" s="24">
        <v>8</v>
      </c>
    </row>
  </sheetData>
  <mergeCells count="6">
    <mergeCell ref="A1:F1"/>
    <mergeCell ref="H1:L1"/>
    <mergeCell ref="O1:T1"/>
    <mergeCell ref="A2:F2"/>
    <mergeCell ref="H2:M2"/>
    <mergeCell ref="O2:T2"/>
  </mergeCells>
  <pageMargins left="0.75" right="0.75" top="1" bottom="1" header="0.5" footer="0.5"/>
  <headerFooter>
    <oddFooter>&amp;L
&amp;1#&amp;"Rockwell"&amp;9&amp;K0078D7 Information Classification: General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1"/>
  <sheetViews>
    <sheetView topLeftCell="A40" workbookViewId="0">
      <selection activeCell="A54" sqref="A54:M54"/>
    </sheetView>
  </sheetViews>
  <sheetFormatPr defaultColWidth="9" defaultRowHeight="13.5"/>
  <cols>
    <col min="1" max="1" width="9" style="1"/>
    <col min="2" max="2" width="22.3982300884956" style="1" customWidth="1"/>
    <col min="3" max="13" width="11.7345132743363" style="1" customWidth="1"/>
    <col min="14" max="16384" width="9" style="1"/>
  </cols>
  <sheetData>
    <row r="1" ht="17.6" spans="1:13">
      <c r="A1" s="18"/>
      <c r="B1" s="18"/>
      <c r="C1" s="18"/>
      <c r="D1" s="18"/>
      <c r="E1" s="19" t="s">
        <v>75</v>
      </c>
      <c r="F1" s="19"/>
      <c r="G1" s="19"/>
      <c r="H1" s="19"/>
      <c r="I1" s="41"/>
      <c r="J1" s="41"/>
      <c r="K1" s="41"/>
      <c r="L1" s="41"/>
      <c r="M1" s="41"/>
    </row>
    <row r="2" ht="17.6" spans="1:13">
      <c r="A2" s="18"/>
      <c r="B2" s="18"/>
      <c r="C2" s="18"/>
      <c r="D2" s="18"/>
      <c r="E2" s="19"/>
      <c r="F2" s="19"/>
      <c r="G2" s="19"/>
      <c r="H2" s="19"/>
      <c r="I2" s="41"/>
      <c r="J2" s="41"/>
      <c r="K2" s="41"/>
      <c r="L2" s="41"/>
      <c r="M2" s="41"/>
    </row>
    <row r="3" spans="1:13">
      <c r="A3" s="20" t="s">
        <v>76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>
      <c r="A4" s="21" t="s">
        <v>77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3">
      <c r="A5" s="22"/>
      <c r="B5" s="23">
        <v>1</v>
      </c>
      <c r="C5" s="23">
        <v>2</v>
      </c>
      <c r="D5" s="23">
        <v>3</v>
      </c>
      <c r="E5" s="23">
        <v>4</v>
      </c>
      <c r="F5" s="23">
        <v>5</v>
      </c>
      <c r="G5" s="23">
        <v>6</v>
      </c>
      <c r="H5" s="23">
        <v>7</v>
      </c>
      <c r="I5" s="23">
        <v>8</v>
      </c>
      <c r="J5" s="23">
        <v>9</v>
      </c>
      <c r="K5" s="23">
        <v>10</v>
      </c>
      <c r="L5" s="23">
        <v>11</v>
      </c>
      <c r="M5" s="23">
        <v>12</v>
      </c>
    </row>
    <row r="6" spans="1:13">
      <c r="A6" s="22" t="s">
        <v>78</v>
      </c>
      <c r="B6" s="24">
        <v>0.069</v>
      </c>
      <c r="C6" s="24">
        <v>0.342</v>
      </c>
      <c r="D6" s="24">
        <v>0.608</v>
      </c>
      <c r="E6" s="24">
        <v>0.981</v>
      </c>
      <c r="F6" s="24">
        <v>1.525</v>
      </c>
      <c r="G6" s="24">
        <v>2.035</v>
      </c>
      <c r="H6" s="24"/>
      <c r="I6" s="24"/>
      <c r="J6" s="24"/>
      <c r="K6" s="24"/>
      <c r="L6" s="24"/>
      <c r="M6" s="24"/>
    </row>
    <row r="7" spans="1:13">
      <c r="A7" s="22" t="s">
        <v>79</v>
      </c>
      <c r="B7" s="24">
        <v>0.634</v>
      </c>
      <c r="C7" s="24">
        <v>0.632</v>
      </c>
      <c r="D7" s="24">
        <v>0.631</v>
      </c>
      <c r="E7" s="24">
        <v>0.62</v>
      </c>
      <c r="F7" s="24">
        <v>0.608</v>
      </c>
      <c r="G7" s="24">
        <v>0.613</v>
      </c>
      <c r="H7" s="24">
        <v>0.63</v>
      </c>
      <c r="I7" s="24">
        <v>0.635</v>
      </c>
      <c r="J7" s="24">
        <v>0.633</v>
      </c>
      <c r="K7" s="24">
        <v>0.635</v>
      </c>
      <c r="L7" s="24">
        <v>0.638</v>
      </c>
      <c r="M7" s="24">
        <v>0.645</v>
      </c>
    </row>
    <row r="8" spans="1:13">
      <c r="A8" s="22" t="s">
        <v>80</v>
      </c>
      <c r="B8" s="24">
        <v>0.613</v>
      </c>
      <c r="C8" s="24">
        <v>0.607</v>
      </c>
      <c r="D8" s="24">
        <v>0.605</v>
      </c>
      <c r="E8" s="24">
        <v>0.64</v>
      </c>
      <c r="F8" s="24">
        <v>0.649</v>
      </c>
      <c r="G8" s="24">
        <v>0.644</v>
      </c>
      <c r="H8" s="24">
        <v>0.695</v>
      </c>
      <c r="I8" s="24">
        <v>0.689</v>
      </c>
      <c r="J8" s="24">
        <v>0.696</v>
      </c>
      <c r="K8" s="24">
        <v>0.676</v>
      </c>
      <c r="L8" s="24">
        <v>0.682</v>
      </c>
      <c r="M8" s="24">
        <v>0.681</v>
      </c>
    </row>
    <row r="9" spans="1:13">
      <c r="A9" s="22" t="s">
        <v>81</v>
      </c>
      <c r="B9" s="24">
        <v>0.725</v>
      </c>
      <c r="C9" s="24">
        <v>0.717</v>
      </c>
      <c r="D9" s="24">
        <v>0.715</v>
      </c>
      <c r="E9" s="24">
        <v>0.7</v>
      </c>
      <c r="F9" s="24">
        <v>0.697</v>
      </c>
      <c r="G9" s="24">
        <v>0.695</v>
      </c>
      <c r="H9" s="24">
        <v>0.765</v>
      </c>
      <c r="I9" s="24">
        <v>0.759</v>
      </c>
      <c r="J9" s="24">
        <v>0.754</v>
      </c>
      <c r="K9" s="24">
        <v>0.752</v>
      </c>
      <c r="L9" s="24">
        <v>0.756</v>
      </c>
      <c r="M9" s="24">
        <v>0.753</v>
      </c>
    </row>
    <row r="10" spans="1:13">
      <c r="A10" s="22" t="s">
        <v>82</v>
      </c>
      <c r="B10" s="24">
        <v>0.802</v>
      </c>
      <c r="C10" s="24">
        <v>0.808</v>
      </c>
      <c r="D10" s="24">
        <v>0.796</v>
      </c>
      <c r="E10" s="24">
        <v>0.76</v>
      </c>
      <c r="F10" s="24">
        <v>0.745</v>
      </c>
      <c r="G10" s="24">
        <v>0.752</v>
      </c>
      <c r="H10" s="24">
        <v>0.76</v>
      </c>
      <c r="I10" s="24">
        <v>0.768</v>
      </c>
      <c r="J10" s="24">
        <v>0.752</v>
      </c>
      <c r="K10" s="24"/>
      <c r="L10" s="24"/>
      <c r="M10" s="24"/>
    </row>
    <row r="11" ht="13.15" customHeight="1" spans="1:12">
      <c r="A11" s="47"/>
      <c r="B11" s="47"/>
      <c r="L11" s="47"/>
    </row>
    <row r="12" spans="1:11">
      <c r="A12" s="47"/>
      <c r="B12" s="47"/>
      <c r="C12" s="47"/>
      <c r="D12" s="47"/>
      <c r="E12" s="47"/>
      <c r="F12" s="47"/>
      <c r="G12" s="53"/>
      <c r="H12" s="54"/>
      <c r="I12" s="54"/>
      <c r="J12" s="54"/>
      <c r="K12" s="54"/>
    </row>
    <row r="13" spans="1:13">
      <c r="A13" s="35"/>
      <c r="B13" s="35"/>
      <c r="C13" s="36"/>
      <c r="D13" s="36"/>
      <c r="E13" s="36"/>
      <c r="F13" s="36"/>
      <c r="G13" s="35"/>
      <c r="H13" s="35"/>
      <c r="I13" s="35"/>
      <c r="J13" s="35"/>
      <c r="K13" s="35"/>
      <c r="L13" s="35"/>
      <c r="M13" s="35"/>
    </row>
    <row r="14" spans="1:13">
      <c r="A14" s="48" t="s">
        <v>83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</row>
    <row r="15" spans="1:13">
      <c r="A15" s="22" t="s">
        <v>84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</row>
    <row r="16" spans="1:13">
      <c r="A16" s="23"/>
      <c r="B16" s="23">
        <v>1</v>
      </c>
      <c r="C16" s="23">
        <v>2</v>
      </c>
      <c r="D16" s="23">
        <v>3</v>
      </c>
      <c r="E16" s="23">
        <v>4</v>
      </c>
      <c r="F16" s="23">
        <v>5</v>
      </c>
      <c r="G16" s="23">
        <v>6</v>
      </c>
      <c r="H16" s="23">
        <v>7</v>
      </c>
      <c r="I16" s="23">
        <v>8</v>
      </c>
      <c r="J16" s="23">
        <v>9</v>
      </c>
      <c r="K16" s="23">
        <v>10</v>
      </c>
      <c r="L16" s="23">
        <v>11</v>
      </c>
      <c r="M16" s="23">
        <v>12</v>
      </c>
    </row>
    <row r="17" spans="1:13">
      <c r="A17" s="22" t="s">
        <v>78</v>
      </c>
      <c r="B17" s="28" t="s">
        <v>85</v>
      </c>
      <c r="C17" s="28" t="s">
        <v>86</v>
      </c>
      <c r="D17" s="28" t="s">
        <v>87</v>
      </c>
      <c r="E17" s="28" t="s">
        <v>88</v>
      </c>
      <c r="F17" s="28" t="s">
        <v>89</v>
      </c>
      <c r="G17" s="28" t="s">
        <v>90</v>
      </c>
      <c r="H17" s="29"/>
      <c r="I17" s="29"/>
      <c r="J17" s="29"/>
      <c r="K17" s="29"/>
      <c r="L17" s="29"/>
      <c r="M17" s="29"/>
    </row>
    <row r="18" spans="1:13">
      <c r="A18" s="22" t="s">
        <v>79</v>
      </c>
      <c r="B18" s="29" t="s">
        <v>33</v>
      </c>
      <c r="C18" s="29" t="s">
        <v>33</v>
      </c>
      <c r="D18" s="29" t="s">
        <v>33</v>
      </c>
      <c r="E18" s="29" t="s">
        <v>34</v>
      </c>
      <c r="F18" s="29" t="s">
        <v>34</v>
      </c>
      <c r="G18" s="29" t="s">
        <v>34</v>
      </c>
      <c r="H18" s="29" t="s">
        <v>35</v>
      </c>
      <c r="I18" s="29" t="s">
        <v>35</v>
      </c>
      <c r="J18" s="29" t="s">
        <v>35</v>
      </c>
      <c r="K18" s="29" t="s">
        <v>36</v>
      </c>
      <c r="L18" s="29" t="s">
        <v>36</v>
      </c>
      <c r="M18" s="29" t="s">
        <v>36</v>
      </c>
    </row>
    <row r="19" spans="1:13">
      <c r="A19" s="22" t="s">
        <v>80</v>
      </c>
      <c r="B19" s="29" t="s">
        <v>37</v>
      </c>
      <c r="C19" s="29" t="s">
        <v>37</v>
      </c>
      <c r="D19" s="29" t="s">
        <v>37</v>
      </c>
      <c r="E19" s="28" t="s">
        <v>38</v>
      </c>
      <c r="F19" s="28" t="s">
        <v>38</v>
      </c>
      <c r="G19" s="28" t="s">
        <v>38</v>
      </c>
      <c r="H19" s="28" t="s">
        <v>39</v>
      </c>
      <c r="I19" s="28" t="s">
        <v>39</v>
      </c>
      <c r="J19" s="28" t="s">
        <v>39</v>
      </c>
      <c r="K19" s="28" t="s">
        <v>40</v>
      </c>
      <c r="L19" s="28" t="s">
        <v>40</v>
      </c>
      <c r="M19" s="28" t="s">
        <v>40</v>
      </c>
    </row>
    <row r="20" spans="1:13">
      <c r="A20" s="22" t="s">
        <v>81</v>
      </c>
      <c r="B20" s="28" t="s">
        <v>41</v>
      </c>
      <c r="C20" s="28" t="s">
        <v>41</v>
      </c>
      <c r="D20" s="28" t="s">
        <v>41</v>
      </c>
      <c r="E20" s="28" t="s">
        <v>42</v>
      </c>
      <c r="F20" s="28" t="s">
        <v>42</v>
      </c>
      <c r="G20" s="28" t="s">
        <v>42</v>
      </c>
      <c r="H20" s="28" t="s">
        <v>28</v>
      </c>
      <c r="I20" s="28" t="s">
        <v>28</v>
      </c>
      <c r="J20" s="28" t="s">
        <v>28</v>
      </c>
      <c r="K20" s="28" t="s">
        <v>29</v>
      </c>
      <c r="L20" s="28" t="s">
        <v>29</v>
      </c>
      <c r="M20" s="28" t="s">
        <v>29</v>
      </c>
    </row>
    <row r="21" spans="1:13">
      <c r="A21" s="22" t="s">
        <v>82</v>
      </c>
      <c r="B21" s="28" t="s">
        <v>30</v>
      </c>
      <c r="C21" s="28" t="s">
        <v>30</v>
      </c>
      <c r="D21" s="28" t="s">
        <v>30</v>
      </c>
      <c r="E21" s="28" t="s">
        <v>31</v>
      </c>
      <c r="F21" s="28" t="s">
        <v>31</v>
      </c>
      <c r="G21" s="28" t="s">
        <v>31</v>
      </c>
      <c r="H21" s="28" t="s">
        <v>32</v>
      </c>
      <c r="I21" s="28" t="s">
        <v>32</v>
      </c>
      <c r="J21" s="28" t="s">
        <v>32</v>
      </c>
      <c r="K21" s="28"/>
      <c r="L21" s="28"/>
      <c r="M21" s="28"/>
    </row>
    <row r="23" spans="1:3">
      <c r="A23" s="31" t="s">
        <v>91</v>
      </c>
      <c r="B23" s="31"/>
      <c r="C23" s="31"/>
    </row>
    <row r="24" spans="1:3">
      <c r="A24" s="24" t="s">
        <v>92</v>
      </c>
      <c r="B24" s="24" t="s">
        <v>93</v>
      </c>
      <c r="C24" s="24" t="s">
        <v>94</v>
      </c>
    </row>
    <row r="25" spans="1:3">
      <c r="A25" s="29" t="s">
        <v>85</v>
      </c>
      <c r="B25" s="24">
        <v>0</v>
      </c>
      <c r="C25" s="24">
        <v>0.069</v>
      </c>
    </row>
    <row r="26" spans="1:8">
      <c r="A26" s="29" t="s">
        <v>86</v>
      </c>
      <c r="B26" s="24">
        <v>2</v>
      </c>
      <c r="C26" s="24">
        <v>0.342</v>
      </c>
      <c r="H26" s="32"/>
    </row>
    <row r="27" spans="1:8">
      <c r="A27" s="29" t="s">
        <v>87</v>
      </c>
      <c r="B27" s="24">
        <v>4</v>
      </c>
      <c r="C27" s="24">
        <v>0.608</v>
      </c>
      <c r="H27" s="32"/>
    </row>
    <row r="28" spans="1:8">
      <c r="A28" s="29" t="s">
        <v>88</v>
      </c>
      <c r="B28" s="24">
        <v>8</v>
      </c>
      <c r="C28" s="24">
        <v>0.981</v>
      </c>
      <c r="H28" s="32"/>
    </row>
    <row r="29" spans="1:8">
      <c r="A29" s="29" t="s">
        <v>89</v>
      </c>
      <c r="B29" s="24">
        <v>16</v>
      </c>
      <c r="C29" s="24">
        <v>1.525</v>
      </c>
      <c r="H29" s="32"/>
    </row>
    <row r="30" spans="1:8">
      <c r="A30" s="29" t="s">
        <v>90</v>
      </c>
      <c r="B30" s="24">
        <v>32</v>
      </c>
      <c r="C30" s="24">
        <v>2.035</v>
      </c>
      <c r="H30" s="32"/>
    </row>
    <row r="34" spans="1:2">
      <c r="A34" s="31" t="s">
        <v>95</v>
      </c>
      <c r="B34" s="31"/>
    </row>
    <row r="35" spans="1:2">
      <c r="A35" s="24" t="s">
        <v>96</v>
      </c>
      <c r="B35" s="24"/>
    </row>
    <row r="36" spans="1:2">
      <c r="A36" s="24"/>
      <c r="B36" s="24"/>
    </row>
    <row r="37" spans="1:2">
      <c r="A37" s="24" t="s">
        <v>97</v>
      </c>
      <c r="B37" s="24"/>
    </row>
    <row r="38" spans="1:2">
      <c r="A38" s="24" t="s">
        <v>98</v>
      </c>
      <c r="B38" s="24"/>
    </row>
    <row r="39" spans="1:2">
      <c r="A39" s="24" t="s">
        <v>99</v>
      </c>
      <c r="B39" s="24"/>
    </row>
    <row r="40" spans="1:2">
      <c r="A40" s="24" t="s">
        <v>100</v>
      </c>
      <c r="B40" s="24"/>
    </row>
    <row r="41" spans="1:2">
      <c r="A41" s="24" t="s">
        <v>101</v>
      </c>
      <c r="B41" s="24"/>
    </row>
    <row r="45" spans="1:13">
      <c r="A45" s="31" t="s">
        <v>102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</row>
    <row r="46" spans="1:13">
      <c r="A46" s="21" t="s">
        <v>103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</row>
    <row r="47" spans="1:13">
      <c r="A47" s="22"/>
      <c r="B47" s="23">
        <v>1</v>
      </c>
      <c r="C47" s="23">
        <v>2</v>
      </c>
      <c r="D47" s="23">
        <v>3</v>
      </c>
      <c r="E47" s="23">
        <v>4</v>
      </c>
      <c r="F47" s="23">
        <v>5</v>
      </c>
      <c r="G47" s="23">
        <v>6</v>
      </c>
      <c r="H47" s="23">
        <v>7</v>
      </c>
      <c r="I47" s="23">
        <v>8</v>
      </c>
      <c r="J47" s="23">
        <v>9</v>
      </c>
      <c r="K47" s="23">
        <v>10</v>
      </c>
      <c r="L47" s="23">
        <v>11</v>
      </c>
      <c r="M47" s="23">
        <v>12</v>
      </c>
    </row>
    <row r="48" spans="1:13">
      <c r="A48" s="22" t="s">
        <v>78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</row>
    <row r="49" spans="1:13">
      <c r="A49" s="22" t="s">
        <v>79</v>
      </c>
      <c r="B49" s="24">
        <v>4.328806</v>
      </c>
      <c r="C49" s="24">
        <v>4.311202</v>
      </c>
      <c r="D49" s="24">
        <v>4.302409</v>
      </c>
      <c r="E49" s="24">
        <v>4.206084</v>
      </c>
      <c r="F49" s="24">
        <v>4.101822</v>
      </c>
      <c r="G49" s="24">
        <v>4.145162</v>
      </c>
      <c r="H49" s="24">
        <v>4.293622</v>
      </c>
      <c r="I49" s="24">
        <v>4.337617</v>
      </c>
      <c r="J49" s="24">
        <v>4.320001</v>
      </c>
      <c r="K49" s="24">
        <v>4.337617</v>
      </c>
      <c r="L49" s="24">
        <v>4.364086</v>
      </c>
      <c r="M49" s="24">
        <v>4.426063</v>
      </c>
    </row>
    <row r="50" spans="1:13">
      <c r="A50" s="22" t="s">
        <v>80</v>
      </c>
      <c r="B50" s="24">
        <v>4.145162</v>
      </c>
      <c r="C50" s="24">
        <v>4.093172</v>
      </c>
      <c r="D50" s="24">
        <v>4.075889</v>
      </c>
      <c r="E50" s="24">
        <v>4.381763</v>
      </c>
      <c r="F50" s="24">
        <v>4.461614</v>
      </c>
      <c r="G50" s="24">
        <v>4.417191</v>
      </c>
      <c r="H50" s="24">
        <v>4.877748</v>
      </c>
      <c r="I50" s="24">
        <v>4.822691</v>
      </c>
      <c r="J50" s="24">
        <v>4.886947</v>
      </c>
      <c r="K50" s="24">
        <v>4.704213</v>
      </c>
      <c r="L50" s="24">
        <v>4.758758</v>
      </c>
      <c r="M50" s="24">
        <v>4.749651</v>
      </c>
    </row>
    <row r="51" spans="1:13">
      <c r="A51" s="22" t="s">
        <v>81</v>
      </c>
      <c r="B51" s="24">
        <v>5.156671</v>
      </c>
      <c r="C51" s="24">
        <v>5.08169</v>
      </c>
      <c r="D51" s="24">
        <v>5.063014</v>
      </c>
      <c r="E51" s="24">
        <v>4.923811</v>
      </c>
      <c r="F51" s="24">
        <v>4.896153</v>
      </c>
      <c r="G51" s="24">
        <v>4.877748</v>
      </c>
      <c r="H51" s="24">
        <v>5.538367</v>
      </c>
      <c r="I51" s="24">
        <v>5.480376</v>
      </c>
      <c r="J51" s="24">
        <v>5.432251</v>
      </c>
      <c r="K51" s="24">
        <v>5.413053</v>
      </c>
      <c r="L51" s="24">
        <v>5.451479</v>
      </c>
      <c r="M51" s="24">
        <v>5.422648</v>
      </c>
    </row>
    <row r="52" spans="1:13">
      <c r="A52" s="22" t="s">
        <v>82</v>
      </c>
      <c r="B52" s="24">
        <v>5.901947</v>
      </c>
      <c r="C52" s="24">
        <v>5.961898</v>
      </c>
      <c r="D52" s="24">
        <v>5.842278</v>
      </c>
      <c r="E52" s="24">
        <v>5.490023</v>
      </c>
      <c r="F52" s="24">
        <v>5.346084</v>
      </c>
      <c r="G52" s="24">
        <v>5.413053</v>
      </c>
      <c r="H52" s="24">
        <v>5.490023</v>
      </c>
      <c r="I52" s="24">
        <v>5.567462</v>
      </c>
      <c r="J52" s="24">
        <v>5.413053</v>
      </c>
      <c r="K52" s="24"/>
      <c r="L52" s="24"/>
      <c r="M52" s="24"/>
    </row>
    <row r="53" spans="1:13">
      <c r="A53" s="35"/>
      <c r="E53" s="36"/>
      <c r="F53" s="36"/>
      <c r="G53" s="35"/>
      <c r="H53" s="35"/>
      <c r="I53" s="35"/>
      <c r="K53" s="35"/>
      <c r="L53" s="35"/>
      <c r="M53" s="35"/>
    </row>
    <row r="54" spans="1:13">
      <c r="A54" s="31" t="s">
        <v>104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</row>
    <row r="55" spans="1:13">
      <c r="A55" s="22" t="s">
        <v>105</v>
      </c>
      <c r="B55" s="24"/>
      <c r="C55" s="38"/>
      <c r="D55" s="24"/>
      <c r="E55" s="24"/>
      <c r="F55" s="24"/>
      <c r="G55" s="24"/>
      <c r="H55" s="24"/>
      <c r="I55" s="24"/>
      <c r="J55" s="24"/>
      <c r="K55" s="24"/>
      <c r="L55" s="24"/>
      <c r="M55" s="24"/>
    </row>
    <row r="56" spans="1:13">
      <c r="A56" s="22"/>
      <c r="B56" s="23">
        <v>1</v>
      </c>
      <c r="C56" s="23">
        <v>2</v>
      </c>
      <c r="D56" s="23">
        <v>3</v>
      </c>
      <c r="E56" s="23">
        <v>4</v>
      </c>
      <c r="F56" s="23">
        <v>5</v>
      </c>
      <c r="G56" s="23">
        <v>6</v>
      </c>
      <c r="H56" s="23">
        <v>7</v>
      </c>
      <c r="I56" s="23">
        <v>8</v>
      </c>
      <c r="J56" s="23">
        <v>9</v>
      </c>
      <c r="K56" s="23">
        <v>10</v>
      </c>
      <c r="L56" s="23">
        <v>11</v>
      </c>
      <c r="M56" s="23">
        <v>12</v>
      </c>
    </row>
    <row r="57" spans="1:13">
      <c r="A57" s="22" t="s">
        <v>78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</row>
    <row r="58" spans="1:13">
      <c r="A58" s="22" t="s">
        <v>79</v>
      </c>
      <c r="B58" s="55">
        <f t="shared" ref="B58:M58" si="0">B49*5</f>
        <v>21.64403</v>
      </c>
      <c r="C58" s="55">
        <f t="shared" si="0"/>
        <v>21.55601</v>
      </c>
      <c r="D58" s="55">
        <f t="shared" si="0"/>
        <v>21.512045</v>
      </c>
      <c r="E58" s="55">
        <f t="shared" si="0"/>
        <v>21.03042</v>
      </c>
      <c r="F58" s="55">
        <f t="shared" si="0"/>
        <v>20.50911</v>
      </c>
      <c r="G58" s="55">
        <f t="shared" si="0"/>
        <v>20.72581</v>
      </c>
      <c r="H58" s="55">
        <f t="shared" si="0"/>
        <v>21.46811</v>
      </c>
      <c r="I58" s="55">
        <f t="shared" si="0"/>
        <v>21.688085</v>
      </c>
      <c r="J58" s="55">
        <f t="shared" si="0"/>
        <v>21.600005</v>
      </c>
      <c r="K58" s="55">
        <f t="shared" si="0"/>
        <v>21.688085</v>
      </c>
      <c r="L58" s="55">
        <f t="shared" si="0"/>
        <v>21.82043</v>
      </c>
      <c r="M58" s="55">
        <f t="shared" si="0"/>
        <v>22.130315</v>
      </c>
    </row>
    <row r="59" spans="1:13">
      <c r="A59" s="22" t="s">
        <v>80</v>
      </c>
      <c r="B59" s="55">
        <f t="shared" ref="B59:M59" si="1">B50*5</f>
        <v>20.72581</v>
      </c>
      <c r="C59" s="55">
        <f t="shared" si="1"/>
        <v>20.46586</v>
      </c>
      <c r="D59" s="55">
        <f t="shared" si="1"/>
        <v>20.379445</v>
      </c>
      <c r="E59" s="55">
        <f t="shared" si="1"/>
        <v>21.908815</v>
      </c>
      <c r="F59" s="55">
        <f t="shared" si="1"/>
        <v>22.30807</v>
      </c>
      <c r="G59" s="55">
        <f t="shared" si="1"/>
        <v>22.085955</v>
      </c>
      <c r="H59" s="55">
        <f t="shared" si="1"/>
        <v>24.38874</v>
      </c>
      <c r="I59" s="55">
        <f t="shared" si="1"/>
        <v>24.113455</v>
      </c>
      <c r="J59" s="55">
        <f t="shared" si="1"/>
        <v>24.434735</v>
      </c>
      <c r="K59" s="55">
        <f t="shared" si="1"/>
        <v>23.521065</v>
      </c>
      <c r="L59" s="55">
        <f t="shared" si="1"/>
        <v>23.79379</v>
      </c>
      <c r="M59" s="55">
        <f t="shared" si="1"/>
        <v>23.748255</v>
      </c>
    </row>
    <row r="60" spans="1:13">
      <c r="A60" s="22" t="s">
        <v>81</v>
      </c>
      <c r="B60" s="55">
        <f t="shared" ref="B60:M60" si="2">B51*5</f>
        <v>25.783355</v>
      </c>
      <c r="C60" s="55">
        <f t="shared" si="2"/>
        <v>25.40845</v>
      </c>
      <c r="D60" s="55">
        <f t="shared" si="2"/>
        <v>25.31507</v>
      </c>
      <c r="E60" s="55">
        <f t="shared" si="2"/>
        <v>24.619055</v>
      </c>
      <c r="F60" s="55">
        <f t="shared" si="2"/>
        <v>24.480765</v>
      </c>
      <c r="G60" s="55">
        <f t="shared" si="2"/>
        <v>24.38874</v>
      </c>
      <c r="H60" s="55">
        <f t="shared" si="2"/>
        <v>27.691835</v>
      </c>
      <c r="I60" s="55">
        <f t="shared" si="2"/>
        <v>27.40188</v>
      </c>
      <c r="J60" s="55">
        <f t="shared" si="2"/>
        <v>27.161255</v>
      </c>
      <c r="K60" s="55">
        <f t="shared" si="2"/>
        <v>27.065265</v>
      </c>
      <c r="L60" s="55">
        <f t="shared" si="2"/>
        <v>27.257395</v>
      </c>
      <c r="M60" s="55">
        <f t="shared" si="2"/>
        <v>27.11324</v>
      </c>
    </row>
    <row r="61" spans="1:13">
      <c r="A61" s="22" t="s">
        <v>82</v>
      </c>
      <c r="B61" s="55">
        <f t="shared" ref="B61:J61" si="3">B52*5</f>
        <v>29.509735</v>
      </c>
      <c r="C61" s="55">
        <f t="shared" si="3"/>
        <v>29.80949</v>
      </c>
      <c r="D61" s="55">
        <f t="shared" si="3"/>
        <v>29.21139</v>
      </c>
      <c r="E61" s="55">
        <f t="shared" si="3"/>
        <v>27.450115</v>
      </c>
      <c r="F61" s="55">
        <f t="shared" si="3"/>
        <v>26.73042</v>
      </c>
      <c r="G61" s="55">
        <f t="shared" si="3"/>
        <v>27.065265</v>
      </c>
      <c r="H61" s="55">
        <f t="shared" si="3"/>
        <v>27.450115</v>
      </c>
      <c r="I61" s="55">
        <f t="shared" si="3"/>
        <v>27.83731</v>
      </c>
      <c r="J61" s="55">
        <f t="shared" si="3"/>
        <v>27.065265</v>
      </c>
      <c r="K61" s="56"/>
      <c r="L61" s="56"/>
      <c r="M61" s="56"/>
    </row>
  </sheetData>
  <mergeCells count="6">
    <mergeCell ref="A3:M3"/>
    <mergeCell ref="A14:M14"/>
    <mergeCell ref="A23:C23"/>
    <mergeCell ref="A34:B34"/>
    <mergeCell ref="A45:M45"/>
    <mergeCell ref="A54:M54"/>
  </mergeCells>
  <pageMargins left="0.75" right="0.75" top="1" bottom="1" header="0.5" footer="0.5"/>
  <headerFooter>
    <oddFooter>&amp;L
&amp;1#&amp;"Rockwell"&amp;9&amp;K0078D7 Information Classification: General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4"/>
  <sheetViews>
    <sheetView topLeftCell="A19" workbookViewId="0">
      <selection activeCell="D6" sqref="D6"/>
    </sheetView>
  </sheetViews>
  <sheetFormatPr defaultColWidth="9" defaultRowHeight="13.5"/>
  <cols>
    <col min="1" max="1" width="34.3362831858407" style="1" customWidth="1"/>
    <col min="2" max="2" width="11.1327433628319" style="1"/>
    <col min="3" max="13" width="11.7345132743363" style="1" customWidth="1"/>
    <col min="14" max="16384" width="9" style="1"/>
  </cols>
  <sheetData>
    <row r="1" ht="17.6" spans="1:13">
      <c r="A1" s="18"/>
      <c r="B1" s="18"/>
      <c r="C1" s="18"/>
      <c r="D1" s="18"/>
      <c r="E1" s="19" t="s">
        <v>106</v>
      </c>
      <c r="F1" s="19"/>
      <c r="G1" s="19"/>
      <c r="H1" s="19"/>
      <c r="I1" s="41"/>
      <c r="J1" s="41"/>
      <c r="K1" s="41"/>
      <c r="L1" s="41"/>
      <c r="M1" s="41"/>
    </row>
    <row r="2" spans="1:13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="46" customFormat="1" spans="1:13">
      <c r="A4" s="20" t="s">
        <v>107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3">
      <c r="A5" s="21" t="s">
        <v>77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3">
      <c r="A6" s="22"/>
      <c r="B6" s="23">
        <v>1</v>
      </c>
      <c r="C6" s="23">
        <v>2</v>
      </c>
      <c r="D6" s="23">
        <v>3</v>
      </c>
      <c r="E6" s="23">
        <v>4</v>
      </c>
      <c r="F6" s="23">
        <v>5</v>
      </c>
      <c r="G6" s="23">
        <v>6</v>
      </c>
      <c r="H6" s="23">
        <v>7</v>
      </c>
      <c r="I6" s="23">
        <v>8</v>
      </c>
      <c r="J6" s="23">
        <v>9</v>
      </c>
      <c r="K6" s="23">
        <v>10</v>
      </c>
      <c r="L6" s="23">
        <v>11</v>
      </c>
      <c r="M6" s="23">
        <v>12</v>
      </c>
    </row>
    <row r="7" spans="1:13">
      <c r="A7" s="22" t="s">
        <v>78</v>
      </c>
      <c r="B7" s="24">
        <v>0.075</v>
      </c>
      <c r="C7" s="24">
        <v>0.327</v>
      </c>
      <c r="D7" s="24">
        <v>0.574</v>
      </c>
      <c r="E7" s="24">
        <v>1.009</v>
      </c>
      <c r="F7" s="24">
        <v>1.548</v>
      </c>
      <c r="G7" s="24">
        <v>2.061</v>
      </c>
      <c r="H7" s="24"/>
      <c r="I7" s="24"/>
      <c r="J7" s="24"/>
      <c r="K7" s="24"/>
      <c r="L7" s="24"/>
      <c r="M7" s="24"/>
    </row>
    <row r="8" spans="1:13">
      <c r="A8" s="22" t="s">
        <v>79</v>
      </c>
      <c r="B8" s="24">
        <v>0.593</v>
      </c>
      <c r="C8" s="24">
        <v>0.585</v>
      </c>
      <c r="D8" s="24">
        <v>0.584</v>
      </c>
      <c r="E8" s="24">
        <v>0.591</v>
      </c>
      <c r="F8" s="24">
        <v>0.589</v>
      </c>
      <c r="G8" s="24">
        <v>0.59</v>
      </c>
      <c r="H8" s="24">
        <v>0.569</v>
      </c>
      <c r="I8" s="24">
        <v>0.563</v>
      </c>
      <c r="J8" s="24">
        <v>0.56</v>
      </c>
      <c r="K8" s="24">
        <v>0.583</v>
      </c>
      <c r="L8" s="24">
        <v>0.588</v>
      </c>
      <c r="M8" s="24">
        <v>0.581</v>
      </c>
    </row>
    <row r="9" spans="1:13">
      <c r="A9" s="22" t="s">
        <v>80</v>
      </c>
      <c r="B9" s="24">
        <v>0.582</v>
      </c>
      <c r="C9" s="24">
        <v>0.588</v>
      </c>
      <c r="D9" s="24">
        <v>0.589</v>
      </c>
      <c r="E9" s="24">
        <v>0.679</v>
      </c>
      <c r="F9" s="24">
        <v>0.684</v>
      </c>
      <c r="G9" s="24">
        <v>0.677</v>
      </c>
      <c r="H9" s="24">
        <v>0.689</v>
      </c>
      <c r="I9" s="24">
        <v>0.682</v>
      </c>
      <c r="J9" s="24">
        <v>0.685</v>
      </c>
      <c r="K9" s="24">
        <v>0.676</v>
      </c>
      <c r="L9" s="24">
        <v>0.671</v>
      </c>
      <c r="M9" s="24">
        <v>0.675</v>
      </c>
    </row>
    <row r="10" spans="1:13">
      <c r="A10" s="22" t="s">
        <v>81</v>
      </c>
      <c r="B10" s="24">
        <v>0.688</v>
      </c>
      <c r="C10" s="24">
        <v>0.682</v>
      </c>
      <c r="D10" s="24">
        <v>0.681</v>
      </c>
      <c r="E10" s="24">
        <v>0.679</v>
      </c>
      <c r="F10" s="24">
        <v>0.681</v>
      </c>
      <c r="G10" s="24">
        <v>0.684</v>
      </c>
      <c r="H10" s="24">
        <v>0.619</v>
      </c>
      <c r="I10" s="24">
        <v>0.613</v>
      </c>
      <c r="J10" s="24">
        <v>0.615</v>
      </c>
      <c r="K10" s="24">
        <v>0.638</v>
      </c>
      <c r="L10" s="24">
        <v>0.636</v>
      </c>
      <c r="M10" s="24">
        <v>0.641</v>
      </c>
    </row>
    <row r="11" spans="1:13">
      <c r="A11" s="22" t="s">
        <v>82</v>
      </c>
      <c r="B11" s="24">
        <v>0.666</v>
      </c>
      <c r="C11" s="24">
        <v>0.661</v>
      </c>
      <c r="D11" s="24">
        <v>0.67</v>
      </c>
      <c r="E11" s="24">
        <v>0.619</v>
      </c>
      <c r="F11" s="24">
        <v>0.615</v>
      </c>
      <c r="G11" s="24">
        <v>0.614</v>
      </c>
      <c r="H11" s="24">
        <v>0.637</v>
      </c>
      <c r="I11" s="24">
        <v>0.634</v>
      </c>
      <c r="J11" s="24">
        <v>0.635</v>
      </c>
      <c r="K11" s="24"/>
      <c r="L11" s="24"/>
      <c r="M11" s="24"/>
    </row>
    <row r="12" spans="1:13">
      <c r="A12" s="35"/>
      <c r="B12" s="47"/>
      <c r="C12" s="47"/>
      <c r="D12" s="47"/>
      <c r="E12" s="47"/>
      <c r="F12" s="47"/>
      <c r="G12" s="47"/>
      <c r="H12" s="47"/>
      <c r="I12" s="47"/>
      <c r="J12" s="47"/>
      <c r="K12" s="35"/>
      <c r="L12" s="35"/>
      <c r="M12" s="35"/>
    </row>
    <row r="13" spans="1:12">
      <c r="A13" s="48" t="s">
        <v>108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</row>
    <row r="14" spans="1:13">
      <c r="A14" s="22" t="s">
        <v>84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3">
      <c r="A15" s="23"/>
      <c r="B15" s="23">
        <v>1</v>
      </c>
      <c r="C15" s="23">
        <v>2</v>
      </c>
      <c r="D15" s="23">
        <v>3</v>
      </c>
      <c r="E15" s="23">
        <v>4</v>
      </c>
      <c r="F15" s="23">
        <v>5</v>
      </c>
      <c r="G15" s="23">
        <v>6</v>
      </c>
      <c r="H15" s="23">
        <v>7</v>
      </c>
      <c r="I15" s="23">
        <v>8</v>
      </c>
      <c r="J15" s="23">
        <v>9</v>
      </c>
      <c r="K15" s="23">
        <v>10</v>
      </c>
      <c r="L15" s="23">
        <v>11</v>
      </c>
      <c r="M15" s="23">
        <v>12</v>
      </c>
    </row>
    <row r="16" spans="1:13">
      <c r="A16" s="22" t="s">
        <v>78</v>
      </c>
      <c r="B16" s="28" t="s">
        <v>85</v>
      </c>
      <c r="C16" s="28" t="s">
        <v>86</v>
      </c>
      <c r="D16" s="28" t="s">
        <v>87</v>
      </c>
      <c r="E16" s="28" t="s">
        <v>88</v>
      </c>
      <c r="F16" s="28" t="s">
        <v>89</v>
      </c>
      <c r="G16" s="28" t="s">
        <v>90</v>
      </c>
      <c r="H16" s="29"/>
      <c r="I16" s="29"/>
      <c r="J16" s="29"/>
      <c r="K16" s="29"/>
      <c r="L16" s="29"/>
      <c r="M16" s="29"/>
    </row>
    <row r="17" spans="1:13">
      <c r="A17" s="22" t="s">
        <v>79</v>
      </c>
      <c r="B17" s="29" t="s">
        <v>28</v>
      </c>
      <c r="C17" s="29" t="s">
        <v>28</v>
      </c>
      <c r="D17" s="29" t="s">
        <v>28</v>
      </c>
      <c r="E17" s="29" t="s">
        <v>29</v>
      </c>
      <c r="F17" s="29" t="s">
        <v>29</v>
      </c>
      <c r="G17" s="29" t="s">
        <v>29</v>
      </c>
      <c r="H17" s="29" t="s">
        <v>30</v>
      </c>
      <c r="I17" s="29" t="s">
        <v>30</v>
      </c>
      <c r="J17" s="29" t="s">
        <v>30</v>
      </c>
      <c r="K17" s="29" t="s">
        <v>31</v>
      </c>
      <c r="L17" s="29" t="s">
        <v>31</v>
      </c>
      <c r="M17" s="29" t="s">
        <v>31</v>
      </c>
    </row>
    <row r="18" spans="1:13">
      <c r="A18" s="22" t="s">
        <v>80</v>
      </c>
      <c r="B18" s="29" t="s">
        <v>32</v>
      </c>
      <c r="C18" s="29" t="s">
        <v>32</v>
      </c>
      <c r="D18" s="29" t="s">
        <v>32</v>
      </c>
      <c r="E18" s="28" t="s">
        <v>33</v>
      </c>
      <c r="F18" s="28" t="s">
        <v>33</v>
      </c>
      <c r="G18" s="28" t="s">
        <v>33</v>
      </c>
      <c r="H18" s="28" t="s">
        <v>34</v>
      </c>
      <c r="I18" s="28" t="s">
        <v>34</v>
      </c>
      <c r="J18" s="28" t="s">
        <v>34</v>
      </c>
      <c r="K18" s="28" t="s">
        <v>35</v>
      </c>
      <c r="L18" s="28" t="s">
        <v>35</v>
      </c>
      <c r="M18" s="28" t="s">
        <v>35</v>
      </c>
    </row>
    <row r="19" spans="1:13">
      <c r="A19" s="22" t="s">
        <v>81</v>
      </c>
      <c r="B19" s="28" t="s">
        <v>36</v>
      </c>
      <c r="C19" s="28" t="s">
        <v>36</v>
      </c>
      <c r="D19" s="28" t="s">
        <v>36</v>
      </c>
      <c r="E19" s="28" t="s">
        <v>37</v>
      </c>
      <c r="F19" s="28" t="s">
        <v>37</v>
      </c>
      <c r="G19" s="28" t="s">
        <v>37</v>
      </c>
      <c r="H19" s="28" t="s">
        <v>109</v>
      </c>
      <c r="I19" s="28" t="s">
        <v>109</v>
      </c>
      <c r="J19" s="28" t="s">
        <v>109</v>
      </c>
      <c r="K19" s="28" t="s">
        <v>110</v>
      </c>
      <c r="L19" s="28" t="s">
        <v>110</v>
      </c>
      <c r="M19" s="28" t="s">
        <v>110</v>
      </c>
    </row>
    <row r="20" spans="1:13">
      <c r="A20" s="22" t="s">
        <v>82</v>
      </c>
      <c r="B20" s="28" t="s">
        <v>111</v>
      </c>
      <c r="C20" s="28" t="s">
        <v>111</v>
      </c>
      <c r="D20" s="28" t="s">
        <v>111</v>
      </c>
      <c r="E20" s="28" t="s">
        <v>112</v>
      </c>
      <c r="F20" s="28" t="s">
        <v>112</v>
      </c>
      <c r="G20" s="28" t="s">
        <v>112</v>
      </c>
      <c r="H20" s="28" t="s">
        <v>113</v>
      </c>
      <c r="I20" s="28" t="s">
        <v>113</v>
      </c>
      <c r="J20" s="28" t="s">
        <v>113</v>
      </c>
      <c r="K20" s="28"/>
      <c r="L20" s="28"/>
      <c r="M20" s="28"/>
    </row>
    <row r="21" spans="1:13">
      <c r="A21" s="49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</row>
    <row r="22" spans="1:3">
      <c r="A22" s="31" t="s">
        <v>114</v>
      </c>
      <c r="B22" s="31"/>
      <c r="C22" s="31"/>
    </row>
    <row r="23" spans="1:3">
      <c r="A23" s="24" t="s">
        <v>92</v>
      </c>
      <c r="B23" s="24" t="s">
        <v>115</v>
      </c>
      <c r="C23" s="24" t="s">
        <v>94</v>
      </c>
    </row>
    <row r="24" spans="1:3">
      <c r="A24" s="29" t="s">
        <v>85</v>
      </c>
      <c r="B24" s="24">
        <v>0</v>
      </c>
      <c r="C24" s="24">
        <v>0.075</v>
      </c>
    </row>
    <row r="25" spans="1:8">
      <c r="A25" s="29" t="s">
        <v>86</v>
      </c>
      <c r="B25" s="24">
        <v>2.5</v>
      </c>
      <c r="C25" s="24">
        <v>0.327</v>
      </c>
      <c r="H25" s="32"/>
    </row>
    <row r="26" spans="1:8">
      <c r="A26" s="29" t="s">
        <v>87</v>
      </c>
      <c r="B26" s="24">
        <v>5</v>
      </c>
      <c r="C26" s="24">
        <v>0.574</v>
      </c>
      <c r="H26" s="32"/>
    </row>
    <row r="27" spans="1:8">
      <c r="A27" s="29" t="s">
        <v>88</v>
      </c>
      <c r="B27" s="24">
        <v>10</v>
      </c>
      <c r="C27" s="24">
        <v>1.009</v>
      </c>
      <c r="H27" s="32"/>
    </row>
    <row r="28" spans="1:8">
      <c r="A28" s="29" t="s">
        <v>89</v>
      </c>
      <c r="B28" s="24">
        <v>20</v>
      </c>
      <c r="C28" s="24">
        <v>1.548</v>
      </c>
      <c r="H28" s="32"/>
    </row>
    <row r="29" spans="1:8">
      <c r="A29" s="29" t="s">
        <v>90</v>
      </c>
      <c r="B29" s="24">
        <v>40</v>
      </c>
      <c r="C29" s="24">
        <v>2.061</v>
      </c>
      <c r="H29" s="32"/>
    </row>
    <row r="33" spans="1:1">
      <c r="A33" s="2" t="s">
        <v>116</v>
      </c>
    </row>
    <row r="34" spans="1:1">
      <c r="A34" s="24" t="s">
        <v>96</v>
      </c>
    </row>
    <row r="35" spans="1:1">
      <c r="A35" s="24"/>
    </row>
    <row r="36" spans="1:1">
      <c r="A36" s="24" t="s">
        <v>117</v>
      </c>
    </row>
    <row r="37" spans="1:1">
      <c r="A37" s="24" t="s">
        <v>118</v>
      </c>
    </row>
    <row r="38" spans="1:1">
      <c r="A38" s="24" t="s">
        <v>119</v>
      </c>
    </row>
    <row r="39" spans="1:1">
      <c r="A39" s="24" t="s">
        <v>120</v>
      </c>
    </row>
    <row r="40" spans="1:1">
      <c r="A40" s="24" t="s">
        <v>121</v>
      </c>
    </row>
    <row r="44" spans="1:13">
      <c r="A44" s="31" t="s">
        <v>122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</row>
    <row r="45" spans="1:13">
      <c r="A45" s="21" t="s">
        <v>123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</row>
    <row r="46" spans="1:13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</row>
    <row r="47" spans="1:13">
      <c r="A47" s="22"/>
      <c r="B47" s="23">
        <v>1</v>
      </c>
      <c r="C47" s="23">
        <v>2</v>
      </c>
      <c r="D47" s="23">
        <v>3</v>
      </c>
      <c r="E47" s="23">
        <v>4</v>
      </c>
      <c r="F47" s="23">
        <v>5</v>
      </c>
      <c r="G47" s="23">
        <v>6</v>
      </c>
      <c r="H47" s="23">
        <v>7</v>
      </c>
      <c r="I47" s="23">
        <v>8</v>
      </c>
      <c r="J47" s="23">
        <v>9</v>
      </c>
      <c r="K47" s="23">
        <v>10</v>
      </c>
      <c r="L47" s="23">
        <v>11</v>
      </c>
      <c r="M47" s="23">
        <v>12</v>
      </c>
    </row>
    <row r="48" spans="1:13">
      <c r="A48" s="22" t="s">
        <v>78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</row>
    <row r="49" spans="1:13">
      <c r="A49" s="22" t="s">
        <v>79</v>
      </c>
      <c r="B49" s="24">
        <v>5.131213</v>
      </c>
      <c r="C49" s="24">
        <v>5.048875</v>
      </c>
      <c r="D49" s="24">
        <v>5.038606</v>
      </c>
      <c r="E49" s="24">
        <v>5.110596</v>
      </c>
      <c r="F49" s="24">
        <v>5.090001</v>
      </c>
      <c r="G49" s="24">
        <v>5.100296</v>
      </c>
      <c r="H49" s="24">
        <v>4.88522</v>
      </c>
      <c r="I49" s="24">
        <v>4.824193</v>
      </c>
      <c r="J49" s="24">
        <v>4.793748</v>
      </c>
      <c r="K49" s="24">
        <v>5.028344</v>
      </c>
      <c r="L49" s="24">
        <v>5.079711</v>
      </c>
      <c r="M49" s="24">
        <v>5.007834</v>
      </c>
    </row>
    <row r="50" spans="1:13">
      <c r="A50" s="22" t="s">
        <v>80</v>
      </c>
      <c r="B50" s="24">
        <v>5.018086</v>
      </c>
      <c r="C50" s="24">
        <v>5.079711</v>
      </c>
      <c r="D50" s="24">
        <v>5.090001</v>
      </c>
      <c r="E50" s="24">
        <v>6.039795</v>
      </c>
      <c r="F50" s="24">
        <v>6.094036</v>
      </c>
      <c r="G50" s="24">
        <v>6.018145</v>
      </c>
      <c r="H50" s="24">
        <v>6.148443</v>
      </c>
      <c r="I50" s="24">
        <v>6.07232</v>
      </c>
      <c r="J50" s="24">
        <v>6.104904</v>
      </c>
      <c r="K50" s="24">
        <v>6.00733</v>
      </c>
      <c r="L50" s="24">
        <v>5.953351</v>
      </c>
      <c r="M50" s="24">
        <v>5.996521</v>
      </c>
    </row>
    <row r="51" spans="1:13">
      <c r="A51" s="22" t="s">
        <v>81</v>
      </c>
      <c r="B51" s="24">
        <v>6.137548</v>
      </c>
      <c r="C51" s="24">
        <v>6.07232</v>
      </c>
      <c r="D51" s="24">
        <v>6.061472</v>
      </c>
      <c r="E51" s="24">
        <v>6.039795</v>
      </c>
      <c r="F51" s="24">
        <v>6.061472</v>
      </c>
      <c r="G51" s="24">
        <v>6.094036</v>
      </c>
      <c r="H51" s="24">
        <v>5.401264</v>
      </c>
      <c r="I51" s="24">
        <v>5.338605</v>
      </c>
      <c r="J51" s="24">
        <v>5.359468</v>
      </c>
      <c r="K51" s="24">
        <v>5.601074</v>
      </c>
      <c r="L51" s="24">
        <v>5.579941</v>
      </c>
      <c r="M51" s="24">
        <v>5.632821</v>
      </c>
    </row>
    <row r="52" spans="1:13">
      <c r="A52" s="22" t="s">
        <v>82</v>
      </c>
      <c r="B52" s="24">
        <v>5.899535</v>
      </c>
      <c r="C52" s="24">
        <v>5.845878</v>
      </c>
      <c r="D52" s="24">
        <v>5.942575</v>
      </c>
      <c r="E52" s="24">
        <v>5.401264</v>
      </c>
      <c r="F52" s="24">
        <v>5.359468</v>
      </c>
      <c r="G52" s="24">
        <v>5.349033</v>
      </c>
      <c r="H52" s="24">
        <v>5.590505</v>
      </c>
      <c r="I52" s="24">
        <v>5.558831</v>
      </c>
      <c r="J52" s="24">
        <v>5.569383</v>
      </c>
      <c r="K52" s="24"/>
      <c r="L52" s="24"/>
      <c r="M52" s="24"/>
    </row>
    <row r="53" spans="1:13">
      <c r="A53" s="49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</row>
    <row r="54" spans="1:13">
      <c r="A54" s="49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</row>
    <row r="55" spans="1:13">
      <c r="A55" s="31" t="s">
        <v>124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</row>
    <row r="56" spans="1:13">
      <c r="A56" s="24" t="s">
        <v>125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</row>
    <row r="57" spans="1:13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</row>
    <row r="58" spans="1:13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</row>
    <row r="59" spans="1:13">
      <c r="A59" s="24"/>
      <c r="B59" s="24">
        <v>1</v>
      </c>
      <c r="C59" s="24">
        <v>2</v>
      </c>
      <c r="D59" s="24">
        <v>3</v>
      </c>
      <c r="E59" s="24">
        <v>4</v>
      </c>
      <c r="F59" s="24">
        <v>5</v>
      </c>
      <c r="G59" s="24">
        <v>6</v>
      </c>
      <c r="H59" s="24">
        <v>7</v>
      </c>
      <c r="I59" s="24">
        <v>8</v>
      </c>
      <c r="J59" s="24">
        <v>9</v>
      </c>
      <c r="K59" s="24">
        <v>10</v>
      </c>
      <c r="L59" s="24">
        <v>11</v>
      </c>
      <c r="M59" s="24">
        <v>12</v>
      </c>
    </row>
    <row r="60" spans="1:13">
      <c r="A60" s="24" t="s">
        <v>78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</row>
    <row r="61" spans="1:13">
      <c r="A61" s="24" t="s">
        <v>79</v>
      </c>
      <c r="B61" s="24">
        <v>25.656065</v>
      </c>
      <c r="C61" s="24">
        <v>25.244375</v>
      </c>
      <c r="D61" s="24">
        <v>25.19303</v>
      </c>
      <c r="E61" s="24">
        <v>25.55298</v>
      </c>
      <c r="F61" s="24">
        <v>25.450005</v>
      </c>
      <c r="G61" s="24">
        <v>25.50148</v>
      </c>
      <c r="H61" s="24">
        <v>24.4261</v>
      </c>
      <c r="I61" s="24">
        <v>24.120965</v>
      </c>
      <c r="J61" s="24">
        <v>23.96874</v>
      </c>
      <c r="K61" s="24">
        <v>25.14172</v>
      </c>
      <c r="L61" s="24">
        <v>25.398555</v>
      </c>
      <c r="M61" s="24">
        <v>25.03917</v>
      </c>
    </row>
    <row r="62" spans="1:13">
      <c r="A62" s="24" t="s">
        <v>80</v>
      </c>
      <c r="B62" s="24">
        <v>25.09043</v>
      </c>
      <c r="C62" s="24">
        <v>25.398555</v>
      </c>
      <c r="D62" s="24">
        <v>25.450005</v>
      </c>
      <c r="E62" s="24">
        <v>30.198975</v>
      </c>
      <c r="F62" s="24">
        <v>30.47018</v>
      </c>
      <c r="G62" s="24">
        <v>30.090725</v>
      </c>
      <c r="H62" s="24">
        <v>30.742215</v>
      </c>
      <c r="I62" s="24">
        <v>30.3616</v>
      </c>
      <c r="J62" s="24">
        <v>30.52452</v>
      </c>
      <c r="K62" s="24">
        <v>30.03665</v>
      </c>
      <c r="L62" s="24">
        <v>29.766755</v>
      </c>
      <c r="M62" s="24">
        <v>29.982605</v>
      </c>
    </row>
    <row r="63" spans="1:13">
      <c r="A63" s="24" t="s">
        <v>81</v>
      </c>
      <c r="B63" s="24">
        <v>30.68774</v>
      </c>
      <c r="C63" s="24">
        <v>30.3616</v>
      </c>
      <c r="D63" s="24">
        <v>30.30736</v>
      </c>
      <c r="E63" s="24">
        <v>30.198975</v>
      </c>
      <c r="F63" s="24">
        <v>30.30736</v>
      </c>
      <c r="G63" s="24">
        <v>30.47018</v>
      </c>
      <c r="H63" s="24">
        <v>27.00632</v>
      </c>
      <c r="I63" s="24">
        <v>26.693025</v>
      </c>
      <c r="J63" s="24">
        <v>26.79734</v>
      </c>
      <c r="K63" s="24">
        <v>28.00537</v>
      </c>
      <c r="L63" s="24">
        <v>27.899705</v>
      </c>
      <c r="M63" s="24">
        <v>28.164105</v>
      </c>
    </row>
    <row r="64" spans="1:13">
      <c r="A64" s="24" t="s">
        <v>82</v>
      </c>
      <c r="B64" s="24">
        <v>29.497675</v>
      </c>
      <c r="C64" s="24">
        <v>29.22939</v>
      </c>
      <c r="D64" s="24">
        <v>29.712875</v>
      </c>
      <c r="E64" s="24">
        <v>27.00632</v>
      </c>
      <c r="F64" s="24">
        <v>26.79734</v>
      </c>
      <c r="G64" s="24">
        <v>26.745165</v>
      </c>
      <c r="H64" s="24">
        <v>27.952525</v>
      </c>
      <c r="I64" s="24">
        <v>27.794155</v>
      </c>
      <c r="J64" s="24">
        <v>27.846915</v>
      </c>
      <c r="K64" s="24"/>
      <c r="L64" s="24"/>
      <c r="M64" s="24"/>
    </row>
  </sheetData>
  <mergeCells count="5">
    <mergeCell ref="A4:M4"/>
    <mergeCell ref="A13:L13"/>
    <mergeCell ref="A22:C22"/>
    <mergeCell ref="A44:M44"/>
    <mergeCell ref="A55:M55"/>
  </mergeCells>
  <pageMargins left="0.75" right="0.75" top="1" bottom="1" header="0.5" footer="0.5"/>
  <headerFooter>
    <oddFooter>&amp;L
&amp;1#&amp;"Rockwell"&amp;9&amp;K0078D7 Information Classification: General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1"/>
  <sheetViews>
    <sheetView workbookViewId="0">
      <selection activeCell="J58" sqref="J58"/>
    </sheetView>
  </sheetViews>
  <sheetFormatPr defaultColWidth="9" defaultRowHeight="13.5"/>
  <cols>
    <col min="1" max="16384" width="9" style="1"/>
  </cols>
  <sheetData>
    <row r="1" ht="17.6" spans="1:13">
      <c r="A1" s="18"/>
      <c r="B1" s="18"/>
      <c r="C1" s="18"/>
      <c r="D1" s="18"/>
      <c r="E1" s="19" t="s">
        <v>126</v>
      </c>
      <c r="F1" s="19"/>
      <c r="G1" s="19"/>
      <c r="H1" s="19"/>
      <c r="I1" s="41"/>
      <c r="J1" s="41"/>
      <c r="K1" s="41"/>
      <c r="L1" s="41"/>
      <c r="M1" s="41"/>
    </row>
    <row r="2" ht="17.6" spans="1:13">
      <c r="A2" s="18"/>
      <c r="B2" s="18"/>
      <c r="C2" s="18"/>
      <c r="D2" s="18"/>
      <c r="E2" s="19"/>
      <c r="F2" s="19"/>
      <c r="G2" s="19"/>
      <c r="H2" s="19"/>
      <c r="I2" s="41"/>
      <c r="J2" s="41"/>
      <c r="K2" s="41"/>
      <c r="L2" s="41"/>
      <c r="M2" s="41"/>
    </row>
    <row r="3" spans="1:13">
      <c r="A3" s="20" t="s">
        <v>127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>
      <c r="A4" s="21" t="s">
        <v>77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3">
      <c r="A5" s="22"/>
      <c r="B5" s="23">
        <v>1</v>
      </c>
      <c r="C5" s="23">
        <v>2</v>
      </c>
      <c r="D5" s="23">
        <v>3</v>
      </c>
      <c r="E5" s="23">
        <v>4</v>
      </c>
      <c r="F5" s="23">
        <v>5</v>
      </c>
      <c r="G5" s="23">
        <v>6</v>
      </c>
      <c r="H5" s="23">
        <v>7</v>
      </c>
      <c r="I5" s="23">
        <v>8</v>
      </c>
      <c r="J5" s="23">
        <v>9</v>
      </c>
      <c r="K5" s="23">
        <v>10</v>
      </c>
      <c r="L5" s="23">
        <v>11</v>
      </c>
      <c r="M5" s="23">
        <v>12</v>
      </c>
    </row>
    <row r="6" spans="1:13">
      <c r="A6" s="22" t="s">
        <v>78</v>
      </c>
      <c r="B6" s="24">
        <v>0.071</v>
      </c>
      <c r="C6" s="24">
        <v>0.324</v>
      </c>
      <c r="D6" s="24">
        <v>0.581</v>
      </c>
      <c r="E6" s="24">
        <v>1.031</v>
      </c>
      <c r="F6" s="24">
        <v>1.604</v>
      </c>
      <c r="G6" s="24">
        <v>2.059</v>
      </c>
      <c r="H6" s="24"/>
      <c r="I6" s="24"/>
      <c r="J6" s="24"/>
      <c r="K6" s="24"/>
      <c r="L6" s="24"/>
      <c r="M6" s="24"/>
    </row>
    <row r="7" spans="1:13">
      <c r="A7" s="22" t="s">
        <v>79</v>
      </c>
      <c r="B7" s="24">
        <v>0.483</v>
      </c>
      <c r="C7" s="24">
        <v>0.487</v>
      </c>
      <c r="D7" s="24">
        <v>0.491</v>
      </c>
      <c r="E7" s="24">
        <v>0.437</v>
      </c>
      <c r="F7" s="24">
        <v>0.444</v>
      </c>
      <c r="G7" s="24">
        <v>0.439</v>
      </c>
      <c r="H7" s="24">
        <v>0.472</v>
      </c>
      <c r="I7" s="24">
        <v>0.476</v>
      </c>
      <c r="J7" s="24">
        <v>0.465</v>
      </c>
      <c r="K7" s="24">
        <v>0.453</v>
      </c>
      <c r="L7" s="24">
        <v>0.444</v>
      </c>
      <c r="M7" s="24">
        <v>0.446</v>
      </c>
    </row>
    <row r="8" spans="1:13">
      <c r="A8" s="22" t="s">
        <v>80</v>
      </c>
      <c r="B8" s="24">
        <v>0.348</v>
      </c>
      <c r="C8" s="24">
        <v>0.344</v>
      </c>
      <c r="D8" s="24">
        <v>0.351</v>
      </c>
      <c r="E8" s="24">
        <v>0.493</v>
      </c>
      <c r="F8" s="24">
        <v>0.498</v>
      </c>
      <c r="G8" s="24">
        <v>0.501</v>
      </c>
      <c r="H8" s="24">
        <v>0.52</v>
      </c>
      <c r="I8" s="24">
        <v>0.517</v>
      </c>
      <c r="J8" s="24">
        <v>0.523</v>
      </c>
      <c r="K8" s="24">
        <v>0.539</v>
      </c>
      <c r="L8" s="24">
        <v>0.54</v>
      </c>
      <c r="M8" s="24">
        <v>0.538</v>
      </c>
    </row>
    <row r="9" spans="1:13">
      <c r="A9" s="22" t="s">
        <v>81</v>
      </c>
      <c r="B9" s="24">
        <v>0.504</v>
      </c>
      <c r="C9" s="24">
        <v>0.498</v>
      </c>
      <c r="D9" s="24">
        <v>0.506</v>
      </c>
      <c r="E9" s="24">
        <v>0.495</v>
      </c>
      <c r="F9" s="24">
        <v>0.499</v>
      </c>
      <c r="G9" s="24">
        <v>0.498</v>
      </c>
      <c r="H9" s="24">
        <v>0.551</v>
      </c>
      <c r="I9" s="24">
        <v>0.552</v>
      </c>
      <c r="J9" s="24">
        <v>0.546</v>
      </c>
      <c r="K9" s="24">
        <v>0.551</v>
      </c>
      <c r="L9" s="24">
        <v>0.547</v>
      </c>
      <c r="M9" s="24">
        <v>0.553</v>
      </c>
    </row>
    <row r="10" spans="1:13">
      <c r="A10" s="22" t="s">
        <v>82</v>
      </c>
      <c r="B10" s="24">
        <v>0.552</v>
      </c>
      <c r="C10" s="24">
        <v>0.545</v>
      </c>
      <c r="D10" s="24">
        <v>0.546</v>
      </c>
      <c r="E10" s="24">
        <v>0.556</v>
      </c>
      <c r="F10" s="24">
        <v>0.549</v>
      </c>
      <c r="G10" s="24">
        <v>0.552</v>
      </c>
      <c r="H10" s="24">
        <v>0.546</v>
      </c>
      <c r="I10" s="24">
        <v>0.543</v>
      </c>
      <c r="J10" s="24">
        <v>0.551</v>
      </c>
      <c r="K10" s="24"/>
      <c r="L10" s="24"/>
      <c r="M10" s="24"/>
    </row>
    <row r="11" spans="1:1">
      <c r="A11" s="25"/>
    </row>
    <row r="12" spans="1:13">
      <c r="A12" s="26" t="s">
        <v>128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>
      <c r="A13" s="22" t="s">
        <v>84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</row>
    <row r="14" spans="1:13">
      <c r="A14" s="23"/>
      <c r="B14" s="23">
        <v>1</v>
      </c>
      <c r="C14" s="23">
        <v>2</v>
      </c>
      <c r="D14" s="23">
        <v>3</v>
      </c>
      <c r="E14" s="23">
        <v>4</v>
      </c>
      <c r="F14" s="23">
        <v>5</v>
      </c>
      <c r="G14" s="23">
        <v>6</v>
      </c>
      <c r="H14" s="23">
        <v>7</v>
      </c>
      <c r="I14" s="23">
        <v>8</v>
      </c>
      <c r="J14" s="23">
        <v>9</v>
      </c>
      <c r="K14" s="23">
        <v>10</v>
      </c>
      <c r="L14" s="23">
        <v>11</v>
      </c>
      <c r="M14" s="23">
        <v>12</v>
      </c>
    </row>
    <row r="15" spans="1:13">
      <c r="A15" s="27" t="s">
        <v>78</v>
      </c>
      <c r="B15" s="28" t="s">
        <v>85</v>
      </c>
      <c r="C15" s="28" t="s">
        <v>86</v>
      </c>
      <c r="D15" s="28" t="s">
        <v>87</v>
      </c>
      <c r="E15" s="28" t="s">
        <v>88</v>
      </c>
      <c r="F15" s="28" t="s">
        <v>89</v>
      </c>
      <c r="G15" s="28" t="s">
        <v>90</v>
      </c>
      <c r="H15" s="29"/>
      <c r="I15" s="29"/>
      <c r="J15" s="29"/>
      <c r="K15" s="29"/>
      <c r="L15" s="29"/>
      <c r="M15" s="29"/>
    </row>
    <row r="16" spans="1:13">
      <c r="A16" s="27" t="s">
        <v>79</v>
      </c>
      <c r="B16" s="29" t="s">
        <v>33</v>
      </c>
      <c r="C16" s="29" t="s">
        <v>33</v>
      </c>
      <c r="D16" s="29" t="s">
        <v>33</v>
      </c>
      <c r="E16" s="29" t="s">
        <v>34</v>
      </c>
      <c r="F16" s="29" t="s">
        <v>34</v>
      </c>
      <c r="G16" s="29" t="s">
        <v>34</v>
      </c>
      <c r="H16" s="29" t="s">
        <v>35</v>
      </c>
      <c r="I16" s="29" t="s">
        <v>35</v>
      </c>
      <c r="J16" s="29" t="s">
        <v>35</v>
      </c>
      <c r="K16" s="29" t="s">
        <v>36</v>
      </c>
      <c r="L16" s="29" t="s">
        <v>36</v>
      </c>
      <c r="M16" s="29" t="s">
        <v>36</v>
      </c>
    </row>
    <row r="17" spans="1:13">
      <c r="A17" s="27" t="s">
        <v>80</v>
      </c>
      <c r="B17" s="29" t="s">
        <v>37</v>
      </c>
      <c r="C17" s="29" t="s">
        <v>37</v>
      </c>
      <c r="D17" s="29" t="s">
        <v>37</v>
      </c>
      <c r="E17" s="28" t="s">
        <v>38</v>
      </c>
      <c r="F17" s="28" t="s">
        <v>38</v>
      </c>
      <c r="G17" s="28" t="s">
        <v>38</v>
      </c>
      <c r="H17" s="28" t="s">
        <v>39</v>
      </c>
      <c r="I17" s="28" t="s">
        <v>39</v>
      </c>
      <c r="J17" s="28" t="s">
        <v>39</v>
      </c>
      <c r="K17" s="28" t="s">
        <v>40</v>
      </c>
      <c r="L17" s="28" t="s">
        <v>40</v>
      </c>
      <c r="M17" s="28" t="s">
        <v>40</v>
      </c>
    </row>
    <row r="18" spans="1:13">
      <c r="A18" s="27" t="s">
        <v>81</v>
      </c>
      <c r="B18" s="28" t="s">
        <v>41</v>
      </c>
      <c r="C18" s="28" t="s">
        <v>41</v>
      </c>
      <c r="D18" s="28" t="s">
        <v>41</v>
      </c>
      <c r="E18" s="28" t="s">
        <v>42</v>
      </c>
      <c r="F18" s="28" t="s">
        <v>42</v>
      </c>
      <c r="G18" s="28" t="s">
        <v>42</v>
      </c>
      <c r="H18" s="28" t="s">
        <v>28</v>
      </c>
      <c r="I18" s="28" t="s">
        <v>28</v>
      </c>
      <c r="J18" s="28" t="s">
        <v>28</v>
      </c>
      <c r="K18" s="28" t="s">
        <v>29</v>
      </c>
      <c r="L18" s="28" t="s">
        <v>29</v>
      </c>
      <c r="M18" s="28" t="s">
        <v>29</v>
      </c>
    </row>
    <row r="19" spans="1:13">
      <c r="A19" s="30" t="s">
        <v>82</v>
      </c>
      <c r="B19" s="28" t="s">
        <v>30</v>
      </c>
      <c r="C19" s="28" t="s">
        <v>30</v>
      </c>
      <c r="D19" s="28" t="s">
        <v>30</v>
      </c>
      <c r="E19" s="28" t="s">
        <v>129</v>
      </c>
      <c r="F19" s="28" t="s">
        <v>129</v>
      </c>
      <c r="G19" s="28" t="s">
        <v>129</v>
      </c>
      <c r="H19" s="28" t="s">
        <v>130</v>
      </c>
      <c r="I19" s="28" t="s">
        <v>130</v>
      </c>
      <c r="J19" s="28" t="s">
        <v>130</v>
      </c>
      <c r="K19" s="28"/>
      <c r="L19" s="28"/>
      <c r="M19" s="28"/>
    </row>
    <row r="21" spans="1:3">
      <c r="A21" s="31" t="s">
        <v>131</v>
      </c>
      <c r="B21" s="31"/>
      <c r="C21" s="31"/>
    </row>
    <row r="22" spans="1:3">
      <c r="A22" s="24" t="s">
        <v>92</v>
      </c>
      <c r="B22" s="24" t="s">
        <v>132</v>
      </c>
      <c r="C22" s="24" t="s">
        <v>94</v>
      </c>
    </row>
    <row r="23" spans="1:3">
      <c r="A23" s="29" t="s">
        <v>85</v>
      </c>
      <c r="B23" s="24">
        <v>0</v>
      </c>
      <c r="C23" s="24">
        <v>0.071</v>
      </c>
    </row>
    <row r="24" spans="1:8">
      <c r="A24" s="29" t="s">
        <v>86</v>
      </c>
      <c r="B24" s="24">
        <v>3</v>
      </c>
      <c r="C24" s="24">
        <v>0.324</v>
      </c>
      <c r="H24" s="32"/>
    </row>
    <row r="25" spans="1:8">
      <c r="A25" s="29" t="s">
        <v>87</v>
      </c>
      <c r="B25" s="24">
        <v>6</v>
      </c>
      <c r="C25" s="24">
        <v>0.581</v>
      </c>
      <c r="H25" s="32"/>
    </row>
    <row r="26" spans="1:8">
      <c r="A26" s="29" t="s">
        <v>88</v>
      </c>
      <c r="B26" s="24">
        <v>12</v>
      </c>
      <c r="C26" s="24">
        <v>1.031</v>
      </c>
      <c r="H26" s="32"/>
    </row>
    <row r="27" spans="1:8">
      <c r="A27" s="29" t="s">
        <v>89</v>
      </c>
      <c r="B27" s="24">
        <v>24</v>
      </c>
      <c r="C27" s="24">
        <v>1.604</v>
      </c>
      <c r="H27" s="32"/>
    </row>
    <row r="28" spans="1:8">
      <c r="A28" s="29" t="s">
        <v>90</v>
      </c>
      <c r="B28" s="24">
        <v>48</v>
      </c>
      <c r="C28" s="24">
        <v>2.059</v>
      </c>
      <c r="H28" s="32"/>
    </row>
    <row r="32" spans="1:2">
      <c r="A32" s="31" t="s">
        <v>133</v>
      </c>
      <c r="B32" s="31"/>
    </row>
    <row r="33" spans="1:2">
      <c r="A33" s="24" t="s">
        <v>96</v>
      </c>
      <c r="B33" s="24"/>
    </row>
    <row r="34" spans="1:2">
      <c r="A34" s="24"/>
      <c r="B34" s="24"/>
    </row>
    <row r="35" spans="1:2">
      <c r="A35" s="24" t="s">
        <v>134</v>
      </c>
      <c r="B35" s="24"/>
    </row>
    <row r="36" spans="1:2">
      <c r="A36" s="24" t="s">
        <v>135</v>
      </c>
      <c r="B36" s="24"/>
    </row>
    <row r="37" spans="1:2">
      <c r="A37" s="24" t="s">
        <v>136</v>
      </c>
      <c r="B37" s="24"/>
    </row>
    <row r="38" spans="1:2">
      <c r="A38" s="24" t="s">
        <v>137</v>
      </c>
      <c r="B38" s="24"/>
    </row>
    <row r="39" spans="1:2">
      <c r="A39" s="24" t="s">
        <v>138</v>
      </c>
      <c r="B39" s="24"/>
    </row>
    <row r="43" spans="1:13">
      <c r="A43" s="31" t="s">
        <v>139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</row>
    <row r="44" spans="1:13">
      <c r="A44" s="21" t="s">
        <v>140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</row>
    <row r="45" spans="1:13">
      <c r="A45" s="22"/>
      <c r="B45" s="23">
        <v>1</v>
      </c>
      <c r="C45" s="23">
        <v>2</v>
      </c>
      <c r="D45" s="23">
        <v>3</v>
      </c>
      <c r="E45" s="23">
        <v>4</v>
      </c>
      <c r="F45" s="23">
        <v>5</v>
      </c>
      <c r="G45" s="23">
        <v>6</v>
      </c>
      <c r="H45" s="23">
        <v>7</v>
      </c>
      <c r="I45" s="23">
        <v>8</v>
      </c>
      <c r="J45" s="23">
        <v>9</v>
      </c>
      <c r="K45" s="23">
        <v>10</v>
      </c>
      <c r="L45" s="23">
        <v>11</v>
      </c>
      <c r="M45" s="23">
        <v>12</v>
      </c>
    </row>
    <row r="46" spans="1:13">
      <c r="A46" s="22" t="s">
        <v>78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1:13">
      <c r="A47" s="27" t="s">
        <v>79</v>
      </c>
      <c r="B47" s="33">
        <v>4.848652</v>
      </c>
      <c r="C47" s="33">
        <v>4.892801</v>
      </c>
      <c r="D47" s="33">
        <v>4.937004</v>
      </c>
      <c r="E47" s="33">
        <v>4.344309</v>
      </c>
      <c r="F47" s="33">
        <v>4.420697</v>
      </c>
      <c r="G47" s="33">
        <v>4.366123</v>
      </c>
      <c r="H47" s="33">
        <v>4.727502</v>
      </c>
      <c r="I47" s="33">
        <v>4.771513</v>
      </c>
      <c r="J47" s="33">
        <v>4.650598</v>
      </c>
      <c r="K47" s="33">
        <v>4.519085</v>
      </c>
      <c r="L47" s="33">
        <v>4.420697</v>
      </c>
      <c r="M47" s="42">
        <v>4.442544</v>
      </c>
    </row>
    <row r="48" spans="1:13">
      <c r="A48" s="27" t="s">
        <v>80</v>
      </c>
      <c r="B48" s="33">
        <v>3.379692</v>
      </c>
      <c r="C48" s="33">
        <v>3.336451</v>
      </c>
      <c r="D48" s="33">
        <v>3.41212</v>
      </c>
      <c r="E48" s="33">
        <v>4.959125</v>
      </c>
      <c r="F48" s="33">
        <v>5.014489</v>
      </c>
      <c r="G48" s="33">
        <v>5.04775</v>
      </c>
      <c r="H48" s="33">
        <v>5.25917</v>
      </c>
      <c r="I48" s="33">
        <v>5.225697</v>
      </c>
      <c r="J48" s="33">
        <v>5.292679</v>
      </c>
      <c r="K48" s="33">
        <v>5.472011</v>
      </c>
      <c r="L48" s="33">
        <v>5.483255</v>
      </c>
      <c r="M48" s="42">
        <v>5.460771</v>
      </c>
    </row>
    <row r="49" spans="1:13">
      <c r="A49" s="27" t="s">
        <v>81</v>
      </c>
      <c r="B49" s="33">
        <v>5.081043</v>
      </c>
      <c r="C49" s="33">
        <v>5.014489</v>
      </c>
      <c r="D49" s="33">
        <v>5.103256</v>
      </c>
      <c r="E49" s="33">
        <v>4.98126</v>
      </c>
      <c r="F49" s="33">
        <v>5.025573</v>
      </c>
      <c r="G49" s="33">
        <v>5.014489</v>
      </c>
      <c r="H49" s="33">
        <v>5.607226</v>
      </c>
      <c r="I49" s="33">
        <v>5.618523</v>
      </c>
      <c r="J49" s="33">
        <v>5.55081</v>
      </c>
      <c r="K49" s="33">
        <v>5.607226</v>
      </c>
      <c r="L49" s="33">
        <v>5.562084</v>
      </c>
      <c r="M49" s="42">
        <v>5.629824</v>
      </c>
    </row>
    <row r="50" spans="1:13">
      <c r="A50" s="30" t="s">
        <v>82</v>
      </c>
      <c r="B50" s="34">
        <v>5.618523</v>
      </c>
      <c r="C50" s="34">
        <v>5.53954</v>
      </c>
      <c r="D50" s="34">
        <v>5.55081</v>
      </c>
      <c r="E50" s="34">
        <v>5.663755</v>
      </c>
      <c r="F50" s="34">
        <v>5.584646</v>
      </c>
      <c r="G50" s="34">
        <v>5.618523</v>
      </c>
      <c r="H50" s="34">
        <v>5.55081</v>
      </c>
      <c r="I50" s="34">
        <v>5.517013</v>
      </c>
      <c r="J50" s="34">
        <v>5.607226</v>
      </c>
      <c r="K50" s="34"/>
      <c r="L50" s="34"/>
      <c r="M50" s="43"/>
    </row>
    <row r="51" spans="1:13">
      <c r="A51" s="35"/>
      <c r="E51" s="36"/>
      <c r="F51" s="36"/>
      <c r="G51" s="35"/>
      <c r="H51" s="35"/>
      <c r="I51" s="35"/>
      <c r="K51" s="35"/>
      <c r="L51" s="35"/>
      <c r="M51" s="35"/>
    </row>
    <row r="54" spans="1:13">
      <c r="A54" s="37" t="s">
        <v>141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44"/>
    </row>
    <row r="55" spans="1:13">
      <c r="A55" s="22" t="s">
        <v>142</v>
      </c>
      <c r="B55" s="24"/>
      <c r="C55" s="38"/>
      <c r="D55" s="24"/>
      <c r="E55" s="24"/>
      <c r="F55" s="24"/>
      <c r="G55" s="24"/>
      <c r="H55" s="24"/>
      <c r="I55" s="24"/>
      <c r="J55" s="24"/>
      <c r="K55" s="24"/>
      <c r="L55" s="24"/>
      <c r="M55" s="24"/>
    </row>
    <row r="56" spans="1:13">
      <c r="A56" s="22"/>
      <c r="B56" s="39">
        <v>1</v>
      </c>
      <c r="C56" s="39">
        <v>2</v>
      </c>
      <c r="D56" s="39">
        <v>3</v>
      </c>
      <c r="E56" s="39">
        <v>4</v>
      </c>
      <c r="F56" s="39">
        <v>5</v>
      </c>
      <c r="G56" s="39">
        <v>6</v>
      </c>
      <c r="H56" s="39">
        <v>7</v>
      </c>
      <c r="I56" s="39">
        <v>8</v>
      </c>
      <c r="J56" s="39">
        <v>9</v>
      </c>
      <c r="K56" s="39">
        <v>10</v>
      </c>
      <c r="L56" s="39">
        <v>11</v>
      </c>
      <c r="M56" s="39">
        <v>12</v>
      </c>
    </row>
    <row r="57" spans="1:13">
      <c r="A57" s="22" t="s">
        <v>78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</row>
    <row r="58" spans="1:13">
      <c r="A58" s="22" t="s">
        <v>79</v>
      </c>
      <c r="B58" s="40">
        <f t="shared" ref="B58:M58" si="0">B47*5</f>
        <v>24.24326</v>
      </c>
      <c r="C58" s="40">
        <f t="shared" si="0"/>
        <v>24.464005</v>
      </c>
      <c r="D58" s="40">
        <f t="shared" si="0"/>
        <v>24.68502</v>
      </c>
      <c r="E58" s="40">
        <f t="shared" si="0"/>
        <v>21.721545</v>
      </c>
      <c r="F58" s="40">
        <f t="shared" si="0"/>
        <v>22.103485</v>
      </c>
      <c r="G58" s="40">
        <f t="shared" si="0"/>
        <v>21.830615</v>
      </c>
      <c r="H58" s="40">
        <f t="shared" si="0"/>
        <v>23.63751</v>
      </c>
      <c r="I58" s="40">
        <f t="shared" si="0"/>
        <v>23.857565</v>
      </c>
      <c r="J58" s="40">
        <f t="shared" si="0"/>
        <v>23.25299</v>
      </c>
      <c r="K58" s="40">
        <f t="shared" si="0"/>
        <v>22.595425</v>
      </c>
      <c r="L58" s="40">
        <f t="shared" si="0"/>
        <v>22.103485</v>
      </c>
      <c r="M58" s="40">
        <f t="shared" si="0"/>
        <v>22.21272</v>
      </c>
    </row>
    <row r="59" spans="1:13">
      <c r="A59" s="22" t="s">
        <v>80</v>
      </c>
      <c r="B59" s="40">
        <f t="shared" ref="B59:M59" si="1">B48*5</f>
        <v>16.89846</v>
      </c>
      <c r="C59" s="40">
        <f t="shared" si="1"/>
        <v>16.682255</v>
      </c>
      <c r="D59" s="40">
        <f t="shared" si="1"/>
        <v>17.0606</v>
      </c>
      <c r="E59" s="40">
        <f t="shared" si="1"/>
        <v>24.795625</v>
      </c>
      <c r="F59" s="40">
        <f t="shared" si="1"/>
        <v>25.072445</v>
      </c>
      <c r="G59" s="40">
        <f t="shared" si="1"/>
        <v>25.23875</v>
      </c>
      <c r="H59" s="40">
        <f t="shared" si="1"/>
        <v>26.29585</v>
      </c>
      <c r="I59" s="40">
        <f t="shared" si="1"/>
        <v>26.128485</v>
      </c>
      <c r="J59" s="40">
        <f t="shared" si="1"/>
        <v>26.463395</v>
      </c>
      <c r="K59" s="40">
        <f t="shared" si="1"/>
        <v>27.360055</v>
      </c>
      <c r="L59" s="40">
        <f t="shared" si="1"/>
        <v>27.416275</v>
      </c>
      <c r="M59" s="40">
        <f t="shared" si="1"/>
        <v>27.303855</v>
      </c>
    </row>
    <row r="60" spans="1:13">
      <c r="A60" s="22" t="s">
        <v>81</v>
      </c>
      <c r="B60" s="40">
        <f t="shared" ref="B60:M60" si="2">B49*5</f>
        <v>25.405215</v>
      </c>
      <c r="C60" s="40">
        <f t="shared" si="2"/>
        <v>25.072445</v>
      </c>
      <c r="D60" s="40">
        <f t="shared" si="2"/>
        <v>25.51628</v>
      </c>
      <c r="E60" s="40">
        <f t="shared" si="2"/>
        <v>24.9063</v>
      </c>
      <c r="F60" s="40">
        <f t="shared" si="2"/>
        <v>25.127865</v>
      </c>
      <c r="G60" s="40">
        <f t="shared" si="2"/>
        <v>25.072445</v>
      </c>
      <c r="H60" s="40">
        <f t="shared" si="2"/>
        <v>28.03613</v>
      </c>
      <c r="I60" s="40">
        <f t="shared" si="2"/>
        <v>28.092615</v>
      </c>
      <c r="J60" s="40">
        <f t="shared" si="2"/>
        <v>27.75405</v>
      </c>
      <c r="K60" s="40">
        <f t="shared" si="2"/>
        <v>28.03613</v>
      </c>
      <c r="L60" s="40">
        <f t="shared" si="2"/>
        <v>27.81042</v>
      </c>
      <c r="M60" s="40">
        <f t="shared" si="2"/>
        <v>28.14912</v>
      </c>
    </row>
    <row r="61" spans="1:13">
      <c r="A61" s="22" t="s">
        <v>82</v>
      </c>
      <c r="B61" s="40">
        <f t="shared" ref="B61:J61" si="3">B50*5</f>
        <v>28.092615</v>
      </c>
      <c r="C61" s="40">
        <f t="shared" si="3"/>
        <v>27.6977</v>
      </c>
      <c r="D61" s="40">
        <f t="shared" si="3"/>
        <v>27.75405</v>
      </c>
      <c r="E61" s="40">
        <f t="shared" si="3"/>
        <v>28.318775</v>
      </c>
      <c r="F61" s="40">
        <f t="shared" si="3"/>
        <v>27.92323</v>
      </c>
      <c r="G61" s="40">
        <f t="shared" si="3"/>
        <v>28.092615</v>
      </c>
      <c r="H61" s="40">
        <f t="shared" si="3"/>
        <v>27.75405</v>
      </c>
      <c r="I61" s="40">
        <f t="shared" si="3"/>
        <v>27.585065</v>
      </c>
      <c r="J61" s="40">
        <f t="shared" si="3"/>
        <v>28.03613</v>
      </c>
      <c r="K61" s="45"/>
      <c r="L61" s="45"/>
      <c r="M61" s="45"/>
    </row>
  </sheetData>
  <mergeCells count="6">
    <mergeCell ref="A3:M3"/>
    <mergeCell ref="A12:M12"/>
    <mergeCell ref="A21:C21"/>
    <mergeCell ref="A32:B32"/>
    <mergeCell ref="A43:M43"/>
    <mergeCell ref="A54:M54"/>
  </mergeCells>
  <pageMargins left="0.75" right="0.75" top="1" bottom="1" header="0.5" footer="0.5"/>
  <headerFooter>
    <oddFooter>&amp;L
&amp;1#&amp;"Rockwell"&amp;9&amp;K0078D7 Information Classification: General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workbookViewId="0">
      <selection activeCell="G28" sqref="G28"/>
    </sheetView>
  </sheetViews>
  <sheetFormatPr defaultColWidth="9" defaultRowHeight="13.5" outlineLevelCol="7"/>
  <cols>
    <col min="1" max="1" width="15.7964601769912" customWidth="1"/>
    <col min="2" max="2" width="11.7345132743363" customWidth="1"/>
    <col min="3" max="5" width="12.8672566371681" style="17" customWidth="1"/>
    <col min="6" max="6" width="16.1327433628319" style="17" customWidth="1"/>
    <col min="7" max="7" width="13.8672566371681" style="17" customWidth="1"/>
    <col min="8" max="8" width="12.8672566371681" style="17" customWidth="1"/>
  </cols>
  <sheetData>
    <row r="1" spans="1:8">
      <c r="A1" s="6" t="s">
        <v>143</v>
      </c>
      <c r="B1" s="6"/>
      <c r="C1" s="6"/>
      <c r="D1" s="6"/>
      <c r="E1" s="6"/>
      <c r="F1" s="6"/>
      <c r="G1" s="6"/>
      <c r="H1" s="6"/>
    </row>
    <row r="2" spans="1:8">
      <c r="A2" s="6" t="s">
        <v>144</v>
      </c>
      <c r="B2" s="6"/>
      <c r="C2" s="6"/>
      <c r="D2" s="6"/>
      <c r="E2" s="6"/>
      <c r="F2" s="6"/>
      <c r="G2" s="6"/>
      <c r="H2" s="6"/>
    </row>
    <row r="3" spans="1:8">
      <c r="A3" s="1" t="s">
        <v>145</v>
      </c>
      <c r="B3" s="1" t="s">
        <v>146</v>
      </c>
      <c r="C3" s="7" t="s">
        <v>147</v>
      </c>
      <c r="D3" s="7" t="s">
        <v>148</v>
      </c>
      <c r="E3" s="7" t="s">
        <v>149</v>
      </c>
      <c r="F3" s="8" t="s">
        <v>150</v>
      </c>
      <c r="G3" s="9" t="s">
        <v>151</v>
      </c>
      <c r="H3" s="9" t="s">
        <v>152</v>
      </c>
    </row>
    <row r="4" spans="1:8">
      <c r="A4" s="1" t="s">
        <v>153</v>
      </c>
      <c r="B4" s="1" t="s">
        <v>154</v>
      </c>
      <c r="C4" s="7">
        <v>27.4145069122314</v>
      </c>
      <c r="D4" s="7">
        <v>22.0939102172852</v>
      </c>
      <c r="E4" s="7">
        <f>C4-D4</f>
        <v>5.3205966949462</v>
      </c>
      <c r="F4" s="7">
        <v>5.31059773763021</v>
      </c>
      <c r="G4" s="7">
        <f>E4-F4</f>
        <v>0.00999895731599043</v>
      </c>
      <c r="H4" s="7">
        <f>POWER(2,-G4)</f>
        <v>0.993093213178492</v>
      </c>
    </row>
    <row r="5" spans="1:8">
      <c r="A5" s="1"/>
      <c r="B5" s="1" t="s">
        <v>154</v>
      </c>
      <c r="C5" s="7">
        <v>27.4852733612061</v>
      </c>
      <c r="D5" s="7">
        <v>22.1918601989746</v>
      </c>
      <c r="E5" s="7">
        <f t="shared" ref="E5:E48" si="0">C5-D5</f>
        <v>5.2934131622315</v>
      </c>
      <c r="F5" s="7">
        <v>5.31059773763021</v>
      </c>
      <c r="G5" s="7">
        <f t="shared" ref="G5:G48" si="1">E5-F5</f>
        <v>-0.0171845753987077</v>
      </c>
      <c r="H5" s="7">
        <f t="shared" ref="H5:H48" si="2">POWER(2,-G5)</f>
        <v>1.01198266369941</v>
      </c>
    </row>
    <row r="6" spans="1:8">
      <c r="A6" s="1"/>
      <c r="B6" s="1" t="s">
        <v>154</v>
      </c>
      <c r="C6" s="7">
        <v>27.5247497558594</v>
      </c>
      <c r="D6" s="7">
        <v>22.2069664001465</v>
      </c>
      <c r="E6" s="7">
        <f t="shared" si="0"/>
        <v>5.3177833557129</v>
      </c>
      <c r="F6" s="7">
        <v>5.31059773763021</v>
      </c>
      <c r="G6" s="7">
        <f t="shared" si="1"/>
        <v>0.00718561808269147</v>
      </c>
      <c r="H6" s="7">
        <f t="shared" si="2"/>
        <v>0.995031692159111</v>
      </c>
    </row>
    <row r="7" spans="1:8">
      <c r="A7" s="1"/>
      <c r="B7" s="1" t="s">
        <v>155</v>
      </c>
      <c r="C7" s="7">
        <v>27.3508491516113</v>
      </c>
      <c r="D7" s="7">
        <v>22.0363178253174</v>
      </c>
      <c r="E7" s="7">
        <f t="shared" si="0"/>
        <v>5.3145313262939</v>
      </c>
      <c r="F7" s="7">
        <v>5.2988897959391</v>
      </c>
      <c r="G7" s="7">
        <f t="shared" si="1"/>
        <v>0.0156415303547988</v>
      </c>
      <c r="H7" s="7">
        <f t="shared" si="2"/>
        <v>0.989216678715177</v>
      </c>
    </row>
    <row r="8" spans="1:8">
      <c r="A8" s="1"/>
      <c r="B8" s="1" t="s">
        <v>155</v>
      </c>
      <c r="C8" s="7">
        <v>27.4034435272216</v>
      </c>
      <c r="D8" s="7">
        <v>22.1182174682617</v>
      </c>
      <c r="E8" s="7">
        <f t="shared" si="0"/>
        <v>5.2852260589599</v>
      </c>
      <c r="F8" s="7">
        <v>5.2988897959391</v>
      </c>
      <c r="G8" s="7">
        <f t="shared" si="1"/>
        <v>-0.0136637369792005</v>
      </c>
      <c r="H8" s="7">
        <f t="shared" si="2"/>
        <v>1.00951597242757</v>
      </c>
    </row>
    <row r="9" spans="1:8">
      <c r="A9" s="1"/>
      <c r="B9" s="1" t="s">
        <v>155</v>
      </c>
      <c r="C9" s="7">
        <v>27.4325569152832</v>
      </c>
      <c r="D9" s="7">
        <v>22.1356449127197</v>
      </c>
      <c r="E9" s="7">
        <f t="shared" si="0"/>
        <v>5.2969120025635</v>
      </c>
      <c r="F9" s="7">
        <v>5.2988897959391</v>
      </c>
      <c r="G9" s="7">
        <f t="shared" si="1"/>
        <v>-0.00197779337560178</v>
      </c>
      <c r="H9" s="7">
        <f t="shared" si="2"/>
        <v>1.00137184201759</v>
      </c>
    </row>
    <row r="10" spans="1:8">
      <c r="A10" s="1"/>
      <c r="B10" s="1" t="s">
        <v>156</v>
      </c>
      <c r="C10" s="7">
        <v>30.1026786804199</v>
      </c>
      <c r="D10" s="7">
        <v>20.9625854492188</v>
      </c>
      <c r="E10" s="7">
        <f t="shared" si="0"/>
        <v>9.1400932312011</v>
      </c>
      <c r="F10" s="7">
        <v>9.10659154256184</v>
      </c>
      <c r="G10" s="7">
        <f t="shared" si="1"/>
        <v>0.0335016886392587</v>
      </c>
      <c r="H10" s="7">
        <f t="shared" si="2"/>
        <v>0.977045945399313</v>
      </c>
    </row>
    <row r="11" spans="1:8">
      <c r="A11" s="1"/>
      <c r="B11" s="1" t="s">
        <v>156</v>
      </c>
      <c r="C11" s="7">
        <v>30.1364387512207</v>
      </c>
      <c r="D11" s="7">
        <v>21.0474758148193</v>
      </c>
      <c r="E11" s="7">
        <f t="shared" si="0"/>
        <v>9.0889629364014</v>
      </c>
      <c r="F11" s="7">
        <v>9.10659154256184</v>
      </c>
      <c r="G11" s="7">
        <f t="shared" si="1"/>
        <v>-0.0176286061604394</v>
      </c>
      <c r="H11" s="7">
        <f t="shared" si="2"/>
        <v>1.01229417831461</v>
      </c>
    </row>
    <row r="12" spans="1:8">
      <c r="A12" s="1"/>
      <c r="B12" s="1" t="s">
        <v>156</v>
      </c>
      <c r="C12" s="7">
        <v>30.1693088531494</v>
      </c>
      <c r="D12" s="7">
        <v>21.0785903930664</v>
      </c>
      <c r="E12" s="7">
        <f t="shared" si="0"/>
        <v>9.090718460083</v>
      </c>
      <c r="F12" s="7">
        <v>9.10659154256184</v>
      </c>
      <c r="G12" s="7">
        <f t="shared" si="1"/>
        <v>-0.0158730824788407</v>
      </c>
      <c r="H12" s="7">
        <f t="shared" si="2"/>
        <v>1.01106313116529</v>
      </c>
    </row>
    <row r="13" spans="1:8">
      <c r="A13" s="1"/>
      <c r="B13" s="1" t="s">
        <v>157</v>
      </c>
      <c r="C13" s="7">
        <v>30.1106948852539</v>
      </c>
      <c r="D13" s="7">
        <v>20.9778213500977</v>
      </c>
      <c r="E13" s="7">
        <f t="shared" si="0"/>
        <v>9.1328735351562</v>
      </c>
      <c r="F13" s="7">
        <v>9.12334531148277</v>
      </c>
      <c r="G13" s="7">
        <f t="shared" si="1"/>
        <v>0.00952822367342954</v>
      </c>
      <c r="H13" s="7">
        <f t="shared" si="2"/>
        <v>0.993417300145981</v>
      </c>
    </row>
    <row r="14" spans="1:8">
      <c r="A14" s="1"/>
      <c r="B14" s="1" t="s">
        <v>157</v>
      </c>
      <c r="C14" s="7">
        <v>30.1309356689453</v>
      </c>
      <c r="D14" s="7">
        <v>21.019688796997</v>
      </c>
      <c r="E14" s="7">
        <f t="shared" si="0"/>
        <v>9.1112468719483</v>
      </c>
      <c r="F14" s="7">
        <v>9.12334531148277</v>
      </c>
      <c r="G14" s="7">
        <f t="shared" si="1"/>
        <v>-0.012098439534471</v>
      </c>
      <c r="H14" s="7">
        <f t="shared" si="2"/>
        <v>1.00842126024151</v>
      </c>
    </row>
    <row r="15" spans="1:8">
      <c r="A15" s="1"/>
      <c r="B15" s="1" t="s">
        <v>157</v>
      </c>
      <c r="C15" s="7">
        <v>30.1690692901611</v>
      </c>
      <c r="D15" s="7">
        <v>21.0431537628174</v>
      </c>
      <c r="E15" s="7">
        <f t="shared" si="0"/>
        <v>9.1259155273437</v>
      </c>
      <c r="F15" s="7">
        <v>9.12334531148277</v>
      </c>
      <c r="G15" s="7">
        <f t="shared" si="1"/>
        <v>0.00257021586092954</v>
      </c>
      <c r="H15" s="7">
        <f t="shared" si="2"/>
        <v>0.998220048119193</v>
      </c>
    </row>
    <row r="16" spans="1:8">
      <c r="A16" s="1"/>
      <c r="B16" s="1" t="s">
        <v>158</v>
      </c>
      <c r="C16" s="7">
        <v>27.5359794616699</v>
      </c>
      <c r="D16" s="7">
        <v>22.2174716949462</v>
      </c>
      <c r="E16" s="7">
        <f t="shared" si="0"/>
        <v>5.3185077667237</v>
      </c>
      <c r="F16" s="7">
        <v>5.31961746215822</v>
      </c>
      <c r="G16" s="7">
        <f t="shared" si="1"/>
        <v>-0.001109695434522</v>
      </c>
      <c r="H16" s="7">
        <f t="shared" si="2"/>
        <v>1.00076947815826</v>
      </c>
    </row>
    <row r="17" spans="1:8">
      <c r="A17" s="1"/>
      <c r="B17" s="1" t="s">
        <v>158</v>
      </c>
      <c r="C17" s="7">
        <v>27.5390758514404</v>
      </c>
      <c r="D17" s="7">
        <v>22.2434825897217</v>
      </c>
      <c r="E17" s="7">
        <f t="shared" si="0"/>
        <v>5.2955932617187</v>
      </c>
      <c r="F17" s="7">
        <v>5.31961746215822</v>
      </c>
      <c r="G17" s="7">
        <f t="shared" si="1"/>
        <v>-0.0240242004395199</v>
      </c>
      <c r="H17" s="7">
        <f t="shared" si="2"/>
        <v>1.01679172928762</v>
      </c>
    </row>
    <row r="18" spans="1:8">
      <c r="A18" s="1"/>
      <c r="B18" s="1" t="s">
        <v>158</v>
      </c>
      <c r="C18" s="7">
        <v>27.6228561401367</v>
      </c>
      <c r="D18" s="7">
        <v>22.2781047821045</v>
      </c>
      <c r="E18" s="7">
        <f t="shared" si="0"/>
        <v>5.3447513580322</v>
      </c>
      <c r="F18" s="7">
        <v>5.31961746215822</v>
      </c>
      <c r="G18" s="7">
        <f t="shared" si="1"/>
        <v>0.0251338958739815</v>
      </c>
      <c r="H18" s="7">
        <f t="shared" si="2"/>
        <v>0.982729387642875</v>
      </c>
    </row>
    <row r="19" spans="1:8">
      <c r="A19" s="1" t="s">
        <v>159</v>
      </c>
      <c r="B19" s="1" t="s">
        <v>33</v>
      </c>
      <c r="C19" s="7">
        <v>26.7196311950684</v>
      </c>
      <c r="D19" s="7">
        <v>22.7568088531494</v>
      </c>
      <c r="E19" s="7">
        <f t="shared" si="0"/>
        <v>3.962822341919</v>
      </c>
      <c r="F19" s="7">
        <v>5.31059773763021</v>
      </c>
      <c r="G19" s="7">
        <f t="shared" si="1"/>
        <v>-1.34777539571121</v>
      </c>
      <c r="H19" s="7">
        <f t="shared" si="2"/>
        <v>2.54519359422017</v>
      </c>
    </row>
    <row r="20" spans="1:8">
      <c r="A20" s="1"/>
      <c r="B20" s="1" t="s">
        <v>33</v>
      </c>
      <c r="C20" s="7">
        <v>26.7373962402344</v>
      </c>
      <c r="D20" s="7">
        <v>22.801176071167</v>
      </c>
      <c r="E20" s="7">
        <f t="shared" si="0"/>
        <v>3.9362201690674</v>
      </c>
      <c r="F20" s="7">
        <v>5.31059773763021</v>
      </c>
      <c r="G20" s="7">
        <f t="shared" si="1"/>
        <v>-1.37437756856281</v>
      </c>
      <c r="H20" s="7">
        <f t="shared" si="2"/>
        <v>2.59256034257236</v>
      </c>
    </row>
    <row r="21" spans="1:8">
      <c r="A21" s="1"/>
      <c r="B21" s="1" t="s">
        <v>33</v>
      </c>
      <c r="C21" s="7">
        <v>26.81471824646</v>
      </c>
      <c r="D21" s="7">
        <v>22.8041553497314</v>
      </c>
      <c r="E21" s="7">
        <f t="shared" si="0"/>
        <v>4.0105628967286</v>
      </c>
      <c r="F21" s="7">
        <v>5.31059773763021</v>
      </c>
      <c r="G21" s="7">
        <f t="shared" si="1"/>
        <v>-1.30003484090161</v>
      </c>
      <c r="H21" s="7">
        <f t="shared" si="2"/>
        <v>2.46234829136962</v>
      </c>
    </row>
    <row r="22" spans="1:8">
      <c r="A22" s="1"/>
      <c r="B22" s="1" t="s">
        <v>34</v>
      </c>
      <c r="C22" s="7">
        <v>27.271153717041</v>
      </c>
      <c r="D22" s="7">
        <v>22.7741794586182</v>
      </c>
      <c r="E22" s="7">
        <f t="shared" si="0"/>
        <v>4.4969742584228</v>
      </c>
      <c r="F22" s="7">
        <v>5.2988897959391</v>
      </c>
      <c r="G22" s="7">
        <f t="shared" si="1"/>
        <v>-0.801915537516301</v>
      </c>
      <c r="H22" s="7">
        <f t="shared" si="2"/>
        <v>1.74341440800755</v>
      </c>
    </row>
    <row r="23" spans="1:8">
      <c r="A23" s="1"/>
      <c r="B23" s="1" t="s">
        <v>34</v>
      </c>
      <c r="C23" s="7">
        <v>27.2903480529785</v>
      </c>
      <c r="D23" s="7">
        <v>22.8159332275391</v>
      </c>
      <c r="E23" s="7">
        <f t="shared" si="0"/>
        <v>4.4744148254394</v>
      </c>
      <c r="F23" s="7">
        <v>5.2988897959391</v>
      </c>
      <c r="G23" s="7">
        <f t="shared" si="1"/>
        <v>-0.824474970499701</v>
      </c>
      <c r="H23" s="7">
        <f t="shared" si="2"/>
        <v>1.77089045365546</v>
      </c>
    </row>
    <row r="24" spans="1:8">
      <c r="A24" s="1"/>
      <c r="B24" s="1" t="s">
        <v>34</v>
      </c>
      <c r="C24" s="7">
        <v>27.3492171478271</v>
      </c>
      <c r="D24" s="7">
        <v>22.8280906677246</v>
      </c>
      <c r="E24" s="7">
        <f t="shared" si="0"/>
        <v>4.5211264801025</v>
      </c>
      <c r="F24" s="7">
        <v>5.2988897959391</v>
      </c>
      <c r="G24" s="7">
        <f t="shared" si="1"/>
        <v>-0.777763315836598</v>
      </c>
      <c r="H24" s="7">
        <f t="shared" si="2"/>
        <v>1.71447077932986</v>
      </c>
    </row>
    <row r="25" spans="1:8">
      <c r="A25" s="1"/>
      <c r="B25" s="1" t="s">
        <v>35</v>
      </c>
      <c r="C25" s="7">
        <v>26.9342613220215</v>
      </c>
      <c r="D25" s="7">
        <v>21.9700504302978</v>
      </c>
      <c r="E25" s="7">
        <f t="shared" si="0"/>
        <v>4.9642108917237</v>
      </c>
      <c r="F25" s="7">
        <v>9.10659154256184</v>
      </c>
      <c r="G25" s="7">
        <f t="shared" si="1"/>
        <v>-4.14238065083814</v>
      </c>
      <c r="H25" s="7">
        <f t="shared" si="2"/>
        <v>17.6595986591394</v>
      </c>
    </row>
    <row r="26" spans="1:8">
      <c r="A26" s="1"/>
      <c r="B26" s="1" t="s">
        <v>35</v>
      </c>
      <c r="C26" s="7">
        <v>26.9601947784423</v>
      </c>
      <c r="D26" s="7">
        <v>21.9847164154052</v>
      </c>
      <c r="E26" s="7">
        <f t="shared" si="0"/>
        <v>4.9754783630371</v>
      </c>
      <c r="F26" s="7">
        <v>9.10659154256184</v>
      </c>
      <c r="G26" s="7">
        <f t="shared" si="1"/>
        <v>-4.13111317952474</v>
      </c>
      <c r="H26" s="7">
        <f t="shared" si="2"/>
        <v>17.5222140976748</v>
      </c>
    </row>
    <row r="27" spans="1:8">
      <c r="A27" s="1"/>
      <c r="B27" s="1" t="s">
        <v>35</v>
      </c>
      <c r="C27" s="7">
        <v>26.9614685058593</v>
      </c>
      <c r="D27" s="7">
        <v>21.9937019348145</v>
      </c>
      <c r="E27" s="7">
        <f t="shared" si="0"/>
        <v>4.9677665710448</v>
      </c>
      <c r="F27" s="7">
        <v>9.10659154256184</v>
      </c>
      <c r="G27" s="7">
        <f t="shared" si="1"/>
        <v>-4.13882497151704</v>
      </c>
      <c r="H27" s="7">
        <f t="shared" si="2"/>
        <v>17.6161282424419</v>
      </c>
    </row>
    <row r="28" spans="1:8">
      <c r="A28" s="1"/>
      <c r="B28" s="1" t="s">
        <v>36</v>
      </c>
      <c r="C28" s="7">
        <v>28.3685836791992</v>
      </c>
      <c r="D28" s="7">
        <v>22.377696609497</v>
      </c>
      <c r="E28" s="7">
        <f t="shared" si="0"/>
        <v>5.9908870697022</v>
      </c>
      <c r="F28" s="7">
        <v>5.31961746215822</v>
      </c>
      <c r="G28" s="7">
        <f t="shared" si="1"/>
        <v>0.67126960754398</v>
      </c>
      <c r="H28" s="7">
        <f t="shared" si="2"/>
        <v>0.62795382903307</v>
      </c>
    </row>
    <row r="29" spans="1:8">
      <c r="A29" s="1"/>
      <c r="B29" s="1" t="s">
        <v>36</v>
      </c>
      <c r="C29" s="7">
        <v>28.3987022399902</v>
      </c>
      <c r="D29" s="7">
        <v>22.3811645507813</v>
      </c>
      <c r="E29" s="7">
        <f t="shared" si="0"/>
        <v>6.0175376892089</v>
      </c>
      <c r="F29" s="7">
        <v>5.31961746215822</v>
      </c>
      <c r="G29" s="7">
        <f t="shared" si="1"/>
        <v>0.69792022705068</v>
      </c>
      <c r="H29" s="7">
        <f t="shared" si="2"/>
        <v>0.616460248585945</v>
      </c>
    </row>
    <row r="30" spans="1:8">
      <c r="A30" s="1"/>
      <c r="B30" s="1" t="s">
        <v>36</v>
      </c>
      <c r="C30" s="7">
        <v>28.4379753112792</v>
      </c>
      <c r="D30" s="7">
        <v>22.3955406188964</v>
      </c>
      <c r="E30" s="7">
        <f t="shared" si="0"/>
        <v>6.0424346923828</v>
      </c>
      <c r="F30" s="7">
        <v>5.31961746215822</v>
      </c>
      <c r="G30" s="7">
        <f t="shared" si="1"/>
        <v>0.722817230224578</v>
      </c>
      <c r="H30" s="7">
        <f t="shared" si="2"/>
        <v>0.605913086273105</v>
      </c>
    </row>
    <row r="31" spans="1:8">
      <c r="A31" s="1"/>
      <c r="B31" s="1" t="s">
        <v>37</v>
      </c>
      <c r="C31" s="7">
        <v>27.6776561737061</v>
      </c>
      <c r="D31" s="7">
        <v>24.804349899292</v>
      </c>
      <c r="E31" s="7">
        <f t="shared" si="0"/>
        <v>2.8733062744141</v>
      </c>
      <c r="F31" s="7">
        <v>5.31961746215822</v>
      </c>
      <c r="G31" s="7">
        <f t="shared" si="1"/>
        <v>-2.44631118774412</v>
      </c>
      <c r="H31" s="7">
        <f t="shared" si="2"/>
        <v>5.45020761561096</v>
      </c>
    </row>
    <row r="32" spans="1:8">
      <c r="A32" s="1"/>
      <c r="B32" s="1" t="s">
        <v>37</v>
      </c>
      <c r="C32" s="7">
        <v>27.7051574707031</v>
      </c>
      <c r="D32" s="7">
        <v>24.8470989227294</v>
      </c>
      <c r="E32" s="7">
        <f t="shared" si="0"/>
        <v>2.8580585479737</v>
      </c>
      <c r="F32" s="7">
        <v>5.31961746215822</v>
      </c>
      <c r="G32" s="7">
        <f t="shared" si="1"/>
        <v>-2.46155891418452</v>
      </c>
      <c r="H32" s="7">
        <f t="shared" si="2"/>
        <v>5.50811589109681</v>
      </c>
    </row>
    <row r="33" spans="1:8">
      <c r="A33" s="1"/>
      <c r="B33" s="1" t="s">
        <v>37</v>
      </c>
      <c r="C33" s="7">
        <v>27.7319622039795</v>
      </c>
      <c r="D33" s="7">
        <v>24.8585399627685</v>
      </c>
      <c r="E33" s="7">
        <f t="shared" si="0"/>
        <v>2.873422241211</v>
      </c>
      <c r="F33" s="7">
        <v>5.31961746215822</v>
      </c>
      <c r="G33" s="7">
        <f t="shared" si="1"/>
        <v>-2.44619522094722</v>
      </c>
      <c r="H33" s="7">
        <f t="shared" si="2"/>
        <v>5.44976953431178</v>
      </c>
    </row>
    <row r="34" spans="1:8">
      <c r="A34" s="1" t="s">
        <v>160</v>
      </c>
      <c r="B34" s="1" t="s">
        <v>38</v>
      </c>
      <c r="C34" s="7">
        <v>27.4360565948486</v>
      </c>
      <c r="D34" s="7">
        <v>24.2560134887695</v>
      </c>
      <c r="E34" s="7">
        <f t="shared" si="0"/>
        <v>3.1800431060791</v>
      </c>
      <c r="F34" s="7">
        <v>5.31059773763021</v>
      </c>
      <c r="G34" s="7">
        <f t="shared" si="1"/>
        <v>-2.13055463155111</v>
      </c>
      <c r="H34" s="7">
        <f t="shared" si="2"/>
        <v>4.37885789530136</v>
      </c>
    </row>
    <row r="35" spans="1:8">
      <c r="A35" s="1"/>
      <c r="B35" s="1" t="s">
        <v>38</v>
      </c>
      <c r="C35" s="7">
        <v>27.493431854248</v>
      </c>
      <c r="D35" s="7">
        <v>24.2654705047607</v>
      </c>
      <c r="E35" s="7">
        <f t="shared" si="0"/>
        <v>3.2279613494873</v>
      </c>
      <c r="F35" s="7">
        <v>5.31059773763021</v>
      </c>
      <c r="G35" s="7">
        <f t="shared" si="1"/>
        <v>-2.08263638814291</v>
      </c>
      <c r="H35" s="7">
        <f t="shared" si="2"/>
        <v>4.23580562642298</v>
      </c>
    </row>
    <row r="36" spans="1:8">
      <c r="A36" s="1"/>
      <c r="B36" s="1" t="s">
        <v>38</v>
      </c>
      <c r="C36" s="7">
        <v>27.5077559661865</v>
      </c>
      <c r="D36" s="7">
        <v>24.3251232147216</v>
      </c>
      <c r="E36" s="7">
        <f t="shared" si="0"/>
        <v>3.1826327514649</v>
      </c>
      <c r="F36" s="7">
        <v>5.31059773763021</v>
      </c>
      <c r="G36" s="7">
        <f t="shared" si="1"/>
        <v>-2.12796498616531</v>
      </c>
      <c r="H36" s="7">
        <f t="shared" si="2"/>
        <v>4.37100487196123</v>
      </c>
    </row>
    <row r="37" spans="1:8">
      <c r="A37" s="1"/>
      <c r="B37" s="1" t="s">
        <v>39</v>
      </c>
      <c r="C37" s="7">
        <v>27.9975833892822</v>
      </c>
      <c r="D37" s="7">
        <v>23.5169067382813</v>
      </c>
      <c r="E37" s="7">
        <f t="shared" si="0"/>
        <v>4.4806766510009</v>
      </c>
      <c r="F37" s="7">
        <v>5.2988897959391</v>
      </c>
      <c r="G37" s="7">
        <f t="shared" si="1"/>
        <v>-0.818213144938198</v>
      </c>
      <c r="H37" s="7">
        <f t="shared" si="2"/>
        <v>1.76322079624594</v>
      </c>
    </row>
    <row r="38" spans="1:8">
      <c r="A38" s="1"/>
      <c r="B38" s="1" t="s">
        <v>39</v>
      </c>
      <c r="C38" s="7">
        <v>28.0827171325683</v>
      </c>
      <c r="D38" s="7">
        <v>23.5601161956787</v>
      </c>
      <c r="E38" s="7">
        <f t="shared" si="0"/>
        <v>4.5226009368896</v>
      </c>
      <c r="F38" s="7">
        <v>5.2988897959391</v>
      </c>
      <c r="G38" s="7">
        <f t="shared" si="1"/>
        <v>-0.776288859049501</v>
      </c>
      <c r="H38" s="7">
        <f t="shared" si="2"/>
        <v>1.71271945859889</v>
      </c>
    </row>
    <row r="39" spans="1:8">
      <c r="A39" s="1"/>
      <c r="B39" s="1" t="s">
        <v>39</v>
      </c>
      <c r="C39" s="7">
        <v>28.1168392181396</v>
      </c>
      <c r="D39" s="7">
        <v>23.5759483337402</v>
      </c>
      <c r="E39" s="7">
        <f t="shared" si="0"/>
        <v>4.5408908843994</v>
      </c>
      <c r="F39" s="7">
        <v>5.2988897959391</v>
      </c>
      <c r="G39" s="7">
        <f t="shared" si="1"/>
        <v>-0.757998911539701</v>
      </c>
      <c r="H39" s="7">
        <f t="shared" si="2"/>
        <v>1.69114329884919</v>
      </c>
    </row>
    <row r="40" spans="1:8">
      <c r="A40" s="1"/>
      <c r="B40" s="1" t="s">
        <v>40</v>
      </c>
      <c r="C40" s="7">
        <v>27.6427742004394</v>
      </c>
      <c r="D40" s="7">
        <v>22.0684909820557</v>
      </c>
      <c r="E40" s="7">
        <f t="shared" si="0"/>
        <v>5.5742832183837</v>
      </c>
      <c r="F40" s="7">
        <v>9.10659154256184</v>
      </c>
      <c r="G40" s="7">
        <f t="shared" si="1"/>
        <v>-3.53230832417814</v>
      </c>
      <c r="H40" s="7">
        <f t="shared" si="2"/>
        <v>11.5699307487465</v>
      </c>
    </row>
    <row r="41" spans="1:8">
      <c r="A41" s="1"/>
      <c r="B41" s="1" t="s">
        <v>40</v>
      </c>
      <c r="C41" s="7">
        <v>27.6918697357178</v>
      </c>
      <c r="D41" s="7">
        <v>22.1102485656738</v>
      </c>
      <c r="E41" s="7">
        <f t="shared" si="0"/>
        <v>5.581621170044</v>
      </c>
      <c r="F41" s="7">
        <v>9.10659154256184</v>
      </c>
      <c r="G41" s="7">
        <f t="shared" si="1"/>
        <v>-3.52497037251784</v>
      </c>
      <c r="H41" s="7">
        <f t="shared" si="2"/>
        <v>11.5112322406258</v>
      </c>
    </row>
    <row r="42" spans="1:8">
      <c r="A42" s="1"/>
      <c r="B42" s="1" t="s">
        <v>40</v>
      </c>
      <c r="C42" s="7">
        <v>27.7146343231201</v>
      </c>
      <c r="D42" s="7">
        <v>22.1513862609863</v>
      </c>
      <c r="E42" s="7">
        <f t="shared" si="0"/>
        <v>5.5632480621338</v>
      </c>
      <c r="F42" s="7">
        <v>9.10659154256184</v>
      </c>
      <c r="G42" s="7">
        <f t="shared" si="1"/>
        <v>-3.54334348042804</v>
      </c>
      <c r="H42" s="7">
        <f t="shared" si="2"/>
        <v>11.6587683293791</v>
      </c>
    </row>
    <row r="43" spans="1:8">
      <c r="A43" s="1"/>
      <c r="B43" s="1" t="s">
        <v>41</v>
      </c>
      <c r="C43" s="7">
        <v>28.4396205902099</v>
      </c>
      <c r="D43" s="7">
        <v>22.2742820739746</v>
      </c>
      <c r="E43" s="7">
        <f t="shared" si="0"/>
        <v>6.1653385162353</v>
      </c>
      <c r="F43" s="7">
        <v>9.12334531148277</v>
      </c>
      <c r="G43" s="7">
        <f t="shared" si="1"/>
        <v>-2.95800679524747</v>
      </c>
      <c r="H43" s="7">
        <f t="shared" si="2"/>
        <v>7.77049656411423</v>
      </c>
    </row>
    <row r="44" spans="1:8">
      <c r="A44" s="1"/>
      <c r="B44" s="1" t="s">
        <v>41</v>
      </c>
      <c r="C44" s="7">
        <v>28.4587295532226</v>
      </c>
      <c r="D44" s="7">
        <v>22.3382377624512</v>
      </c>
      <c r="E44" s="7">
        <f t="shared" si="0"/>
        <v>6.1204917907714</v>
      </c>
      <c r="F44" s="7">
        <v>9.12334531148277</v>
      </c>
      <c r="G44" s="7">
        <f t="shared" si="1"/>
        <v>-3.00285352071137</v>
      </c>
      <c r="H44" s="7">
        <f t="shared" si="2"/>
        <v>8.01583893751754</v>
      </c>
    </row>
    <row r="45" spans="1:8">
      <c r="A45" s="1"/>
      <c r="B45" s="1" t="s">
        <v>41</v>
      </c>
      <c r="C45" s="7">
        <v>28.5040145874023</v>
      </c>
      <c r="D45" s="7">
        <v>22.3394641876221</v>
      </c>
      <c r="E45" s="7">
        <f t="shared" si="0"/>
        <v>6.1645503997802</v>
      </c>
      <c r="F45" s="7">
        <v>9.12334531148277</v>
      </c>
      <c r="G45" s="7">
        <f t="shared" si="1"/>
        <v>-2.95879491170257</v>
      </c>
      <c r="H45" s="7">
        <f t="shared" si="2"/>
        <v>7.77474259606439</v>
      </c>
    </row>
    <row r="46" spans="1:8">
      <c r="A46" s="1"/>
      <c r="B46" s="1" t="s">
        <v>42</v>
      </c>
      <c r="C46" s="7">
        <v>29.0195930480957</v>
      </c>
      <c r="D46" s="7">
        <v>25.2891082763672</v>
      </c>
      <c r="E46" s="7">
        <f t="shared" si="0"/>
        <v>3.7304847717285</v>
      </c>
      <c r="F46" s="7">
        <v>9.12334531148277</v>
      </c>
      <c r="G46" s="7">
        <f t="shared" si="1"/>
        <v>-5.39286053975427</v>
      </c>
      <c r="H46" s="7">
        <f t="shared" si="2"/>
        <v>42.0158142965505</v>
      </c>
    </row>
    <row r="47" spans="1:8">
      <c r="A47" s="1"/>
      <c r="B47" s="1" t="s">
        <v>42</v>
      </c>
      <c r="C47" s="7">
        <v>29.0929691314697</v>
      </c>
      <c r="D47" s="7">
        <v>25.3308010101318</v>
      </c>
      <c r="E47" s="7">
        <f t="shared" si="0"/>
        <v>3.7621681213379</v>
      </c>
      <c r="F47" s="7">
        <v>9.12334531148277</v>
      </c>
      <c r="G47" s="7">
        <f t="shared" si="1"/>
        <v>-5.36117719014487</v>
      </c>
      <c r="H47" s="7">
        <f t="shared" si="2"/>
        <v>41.103153819721</v>
      </c>
    </row>
    <row r="48" spans="1:8">
      <c r="A48" s="1"/>
      <c r="B48" s="1" t="s">
        <v>42</v>
      </c>
      <c r="C48" s="7">
        <v>29.1157474517822</v>
      </c>
      <c r="D48" s="7">
        <v>25.3620929718018</v>
      </c>
      <c r="E48" s="7">
        <f t="shared" si="0"/>
        <v>3.7536544799804</v>
      </c>
      <c r="F48" s="7">
        <v>9.12334531148277</v>
      </c>
      <c r="G48" s="7">
        <f t="shared" si="1"/>
        <v>-5.36969083150237</v>
      </c>
      <c r="H48" s="7">
        <f t="shared" si="2"/>
        <v>41.3464291212524</v>
      </c>
    </row>
  </sheetData>
  <mergeCells count="1">
    <mergeCell ref="A1:H1"/>
  </mergeCells>
  <pageMargins left="0.75" right="0.75" top="1" bottom="1" header="0.5" footer="0.5"/>
  <headerFooter>
    <oddFooter>&amp;L
&amp;1#&amp;"Rockwell"&amp;9&amp;K0078D7 Information Classification: General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supplementary table 1</vt:lpstr>
      <vt:lpstr>Supplementary Table 2</vt:lpstr>
      <vt:lpstr>Supplementary Table 3</vt:lpstr>
      <vt:lpstr>Supplementary Table 4</vt:lpstr>
      <vt:lpstr>Supplementary Table 5</vt:lpstr>
      <vt:lpstr>Supplementary Table 6</vt:lpstr>
      <vt:lpstr>Supplementary Table 7</vt:lpstr>
      <vt:lpstr>Supplementary table 8</vt:lpstr>
      <vt:lpstr>supplementary table 9</vt:lpstr>
      <vt:lpstr>supplementary table 10</vt:lpstr>
      <vt:lpstr>supplementary table 11</vt:lpstr>
      <vt:lpstr>supplementary table 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xuehongfei</dc:creator>
  <cp:lastModifiedBy>贾宇</cp:lastModifiedBy>
  <dcterms:created xsi:type="dcterms:W3CDTF">2024-09-26T00:29:00Z</dcterms:created>
  <dcterms:modified xsi:type="dcterms:W3CDTF">2024-12-10T14:26:13Z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589400605AB64724A292F229EEF49B26_13</vt:lpwstr>
  </property>
  <property fmtid="{D5CDD505-2E9C-101B-9397-08002B2CF9AE}" pid="3" name="KSOProductBuildVer">
    <vt:lpwstr>2052-12.1.0.19302</vt:lpwstr>
  </property>
  <property fmtid="{D5CDD505-2E9C-101B-9397-08002B2CF9AE}" pid="4" name="MSIP_Label_2bbab825-a111-45e4-86a1-18cee0005896_Enabled">
    <vt:lpwstr>true</vt:lpwstr>
  </property>
  <property fmtid="{D5CDD505-2E9C-101B-9397-08002B2CF9AE}" pid="5" name="MSIP_Label_2bbab825-a111-45e4-86a1-18cee0005896_SetDate">
    <vt:lpwstr>2024-12-10T01:47:43Z</vt:lpwstr>
  </property>
  <property fmtid="{D5CDD505-2E9C-101B-9397-08002B2CF9AE}" pid="6" name="MSIP_Label_2bbab825-a111-45e4-86a1-18cee0005896_Method">
    <vt:lpwstr>Standard</vt:lpwstr>
  </property>
  <property fmtid="{D5CDD505-2E9C-101B-9397-08002B2CF9AE}" pid="7" name="MSIP_Label_2bbab825-a111-45e4-86a1-18cee0005896_Name">
    <vt:lpwstr>2bbab825-a111-45e4-86a1-18cee0005896</vt:lpwstr>
  </property>
  <property fmtid="{D5CDD505-2E9C-101B-9397-08002B2CF9AE}" pid="8" name="MSIP_Label_2bbab825-a111-45e4-86a1-18cee0005896_SiteId">
    <vt:lpwstr>2567d566-604c-408a-8a60-55d0dc9d9d6b</vt:lpwstr>
  </property>
  <property fmtid="{D5CDD505-2E9C-101B-9397-08002B2CF9AE}" pid="9" name="MSIP_Label_2bbab825-a111-45e4-86a1-18cee0005896_ActionId">
    <vt:lpwstr>0fde7cd1-5aa2-4d30-acde-b3f8d70246af</vt:lpwstr>
  </property>
  <property fmtid="{D5CDD505-2E9C-101B-9397-08002B2CF9AE}" pid="10" name="MSIP_Label_2bbab825-a111-45e4-86a1-18cee0005896_ContentBits">
    <vt:lpwstr>2</vt:lpwstr>
  </property>
</Properties>
</file>